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.6\studis\Affaire Studis Ingénierie\22-127 - Vetagro - Séparation des réseaux électriques\D - Rendu\2025.10.08 - MAJ DCE V2\"/>
    </mc:Choice>
  </mc:AlternateContent>
  <xr:revisionPtr revIDLastSave="0" documentId="8_{F08762C9-2B71-4FC6-9C60-21E3781F4D1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D EL-L3-N0-EC" sheetId="9" r:id="rId1"/>
  </sheets>
  <definedNames>
    <definedName name="_xlnm.Print_Area" localSheetId="0">'TD EL-L3-N0-EC'!$A$1:$N$61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0" i="9" l="1"/>
  <c r="N47" i="9"/>
  <c r="N5" i="9"/>
  <c r="N8" i="9"/>
  <c r="N13" i="9"/>
  <c r="H21" i="9"/>
  <c r="G21" i="9"/>
  <c r="I21" i="9" s="1"/>
  <c r="N21" i="9" s="1"/>
  <c r="H45" i="9"/>
  <c r="G45" i="9"/>
  <c r="I45" i="9" s="1"/>
  <c r="N45" i="9" s="1"/>
  <c r="H31" i="9"/>
  <c r="G31" i="9"/>
  <c r="I31" i="9" s="1"/>
  <c r="N31" i="9" s="1"/>
  <c r="F4" i="9"/>
  <c r="H44" i="9" l="1"/>
  <c r="G44" i="9"/>
  <c r="I44" i="9" s="1"/>
  <c r="N44" i="9" s="1"/>
  <c r="H37" i="9"/>
  <c r="G37" i="9"/>
  <c r="I37" i="9" s="1"/>
  <c r="N37" i="9" s="1"/>
  <c r="H36" i="9"/>
  <c r="G36" i="9"/>
  <c r="I36" i="9" s="1"/>
  <c r="N36" i="9" s="1"/>
  <c r="H35" i="9"/>
  <c r="G35" i="9"/>
  <c r="I35" i="9" s="1"/>
  <c r="N35" i="9" s="1"/>
  <c r="H34" i="9"/>
  <c r="G34" i="9"/>
  <c r="I34" i="9" s="1"/>
  <c r="N34" i="9" s="1"/>
  <c r="H33" i="9"/>
  <c r="G33" i="9"/>
  <c r="I33" i="9" s="1"/>
  <c r="N33" i="9" s="1"/>
  <c r="H32" i="9"/>
  <c r="G32" i="9"/>
  <c r="I32" i="9" s="1"/>
  <c r="N32" i="9" s="1"/>
  <c r="H30" i="9"/>
  <c r="G30" i="9"/>
  <c r="I30" i="9" s="1"/>
  <c r="N30" i="9" s="1"/>
  <c r="H29" i="9"/>
  <c r="G29" i="9"/>
  <c r="I29" i="9" s="1"/>
  <c r="N29" i="9" s="1"/>
  <c r="H28" i="9"/>
  <c r="G28" i="9"/>
  <c r="I28" i="9" s="1"/>
  <c r="N28" i="9" s="1"/>
  <c r="H27" i="9"/>
  <c r="G27" i="9"/>
  <c r="I27" i="9" s="1"/>
  <c r="N27" i="9" s="1"/>
  <c r="H26" i="9"/>
  <c r="G26" i="9"/>
  <c r="I26" i="9" s="1"/>
  <c r="N26" i="9" s="1"/>
  <c r="H25" i="9"/>
  <c r="G25" i="9"/>
  <c r="I25" i="9" s="1"/>
  <c r="N25" i="9" s="1"/>
  <c r="H24" i="9"/>
  <c r="G24" i="9"/>
  <c r="I24" i="9" s="1"/>
  <c r="N24" i="9" s="1"/>
  <c r="H23" i="9"/>
  <c r="G23" i="9"/>
  <c r="I23" i="9" s="1"/>
  <c r="N23" i="9" s="1"/>
  <c r="H22" i="9"/>
  <c r="G22" i="9"/>
  <c r="I22" i="9" s="1"/>
  <c r="N22" i="9" s="1"/>
  <c r="H20" i="9"/>
  <c r="G20" i="9"/>
  <c r="I20" i="9" s="1"/>
  <c r="N20" i="9" s="1"/>
  <c r="H19" i="9"/>
  <c r="G19" i="9"/>
  <c r="I19" i="9" s="1"/>
  <c r="N19" i="9" s="1"/>
  <c r="H18" i="9"/>
  <c r="G18" i="9"/>
  <c r="I18" i="9" s="1"/>
  <c r="N18" i="9" s="1"/>
  <c r="H17" i="9"/>
  <c r="G17" i="9"/>
  <c r="I17" i="9" s="1"/>
  <c r="N17" i="9" s="1"/>
  <c r="H16" i="9"/>
  <c r="G16" i="9"/>
  <c r="I16" i="9" s="1"/>
  <c r="N16" i="9" s="1"/>
  <c r="H15" i="9"/>
  <c r="G15" i="9"/>
  <c r="I15" i="9" s="1"/>
  <c r="N15" i="9" s="1"/>
  <c r="H7" i="9"/>
  <c r="H11" i="9"/>
  <c r="M11" i="9" s="1"/>
  <c r="G11" i="9"/>
  <c r="I11" i="9" s="1"/>
  <c r="N11" i="9" s="1"/>
  <c r="H10" i="9"/>
  <c r="M10" i="9" s="1"/>
  <c r="G10" i="9"/>
  <c r="I10" i="9" s="1"/>
  <c r="N10" i="9" s="1"/>
  <c r="L7" i="9"/>
  <c r="H46" i="9" l="1"/>
  <c r="G46" i="9"/>
  <c r="I46" i="9" s="1"/>
  <c r="N46" i="9" s="1"/>
  <c r="H43" i="9"/>
  <c r="G43" i="9"/>
  <c r="I43" i="9" s="1"/>
  <c r="N43" i="9" s="1"/>
  <c r="H42" i="9"/>
  <c r="G42" i="9"/>
  <c r="I42" i="9" s="1"/>
  <c r="N42" i="9" s="1"/>
  <c r="H41" i="9"/>
  <c r="G41" i="9"/>
  <c r="I41" i="9" s="1"/>
  <c r="N41" i="9" s="1"/>
  <c r="H40" i="9"/>
  <c r="G40" i="9"/>
  <c r="I40" i="9" s="1"/>
  <c r="N40" i="9" s="1"/>
  <c r="H39" i="9"/>
  <c r="G39" i="9"/>
  <c r="I39" i="9" s="1"/>
  <c r="N39" i="9" s="1"/>
  <c r="H38" i="9"/>
  <c r="G38" i="9"/>
  <c r="I38" i="9" s="1"/>
  <c r="N38" i="9" s="1"/>
  <c r="M8" i="9" l="1"/>
  <c r="G7" i="9" l="1"/>
  <c r="I7" i="9" s="1"/>
  <c r="N7" i="9" s="1"/>
  <c r="H12" i="9"/>
  <c r="M12" i="9" s="1"/>
  <c r="G12" i="9"/>
  <c r="I12" i="9" s="1"/>
  <c r="N12" i="9" s="1"/>
  <c r="H4" i="9"/>
  <c r="M4" i="9" s="1"/>
  <c r="G4" i="9"/>
  <c r="M13" i="9" l="1"/>
  <c r="M47" i="9"/>
  <c r="I4" i="9"/>
  <c r="N4" i="9" s="1"/>
  <c r="M5" i="9"/>
  <c r="M50" i="9" l="1"/>
  <c r="M51" i="9" s="1"/>
  <c r="N51" i="9"/>
  <c r="N52" i="9" s="1"/>
  <c r="M52" i="9" l="1"/>
</calcChain>
</file>

<file path=xl/sharedStrings.xml><?xml version="1.0" encoding="utf-8"?>
<sst xmlns="http://schemas.openxmlformats.org/spreadsheetml/2006/main" count="106" uniqueCount="65">
  <si>
    <t>Designation</t>
  </si>
  <si>
    <t>Qté</t>
  </si>
  <si>
    <t>Tension</t>
  </si>
  <si>
    <t xml:space="preserve">Facteur Puissances </t>
  </si>
  <si>
    <t>Mono (P+N+T)</t>
  </si>
  <si>
    <t>TRI (3P+T)</t>
  </si>
  <si>
    <t>TETRA (3P+N+T)</t>
  </si>
  <si>
    <t>ECLAIRAGE</t>
  </si>
  <si>
    <t>x</t>
  </si>
  <si>
    <t>Sous-Total ECLAIRAGE</t>
  </si>
  <si>
    <t>Sous-Total DIVERS</t>
  </si>
  <si>
    <t>ALIMENTATIONS CVC-PB</t>
  </si>
  <si>
    <t>Sous-Total CVC-PB</t>
  </si>
  <si>
    <t>Luminaire Type B1</t>
  </si>
  <si>
    <t>Puissance Unitaire</t>
  </si>
  <si>
    <t>Puissance Total</t>
  </si>
  <si>
    <t>kW</t>
  </si>
  <si>
    <t>kVA</t>
  </si>
  <si>
    <t>Puissance Corrigée</t>
  </si>
  <si>
    <t>Ku</t>
  </si>
  <si>
    <t>Ks</t>
  </si>
  <si>
    <t>Coeff.</t>
  </si>
  <si>
    <t>Cos φ</t>
  </si>
  <si>
    <t>Total Général sans reserve</t>
  </si>
  <si>
    <t>Reserve</t>
  </si>
  <si>
    <t>Total Général avec reserve</t>
  </si>
  <si>
    <t>Foisonnement armoire</t>
  </si>
  <si>
    <t xml:space="preserve">PC 2P+T </t>
  </si>
  <si>
    <t>ALIMENTATIONS DIVERS / PRISES DE COURANT</t>
  </si>
  <si>
    <t>BPOE 1-Congélateur NEW BRUNSWICK SCIENTIFIC U535-86</t>
  </si>
  <si>
    <t>BPOE 2-NEW BRUNSWICK ULTRA LOW T°C</t>
  </si>
  <si>
    <t>BPOE 3-BOSCH G5N58VWEV01</t>
  </si>
  <si>
    <t>BPOE 4-BRANDT CF 3100 SIF congelateur</t>
  </si>
  <si>
    <t>BPOE 5-BOSCH XYZ1234000/01</t>
  </si>
  <si>
    <t>BPOE 6-LIEBHERR</t>
  </si>
  <si>
    <t>Histopathologie 2-Congélateur CRYOCUBE - EPPENDORF F740h</t>
  </si>
  <si>
    <t>Parasitologie 3-Congélateur coffre AFG 6512-B 503L - WHIRLPOOL</t>
  </si>
  <si>
    <t>Parasitologie 4-Congélateur ELECTROLUX 400L</t>
  </si>
  <si>
    <t>Parasitologie 5-Congélateur -20°C</t>
  </si>
  <si>
    <t>Parasitologie 6-Congélateur ARCTIKO</t>
  </si>
  <si>
    <t>Parasitologie 7-Congélateur BRANDT A+ class</t>
  </si>
  <si>
    <t>Betail 8-Congélateur NEW BRUNSWICK SCIENTIFIC - U570-86</t>
  </si>
  <si>
    <t>Betail 9-Congélateur TELSTAR - U830</t>
  </si>
  <si>
    <t>Betail 10-Congélateur THERMOSTAR - ULT2140-3-V40</t>
  </si>
  <si>
    <t>Phatophy 11-Enceinte climatique PHARMA 1300L - WEISS TECHNIK (N°2.3.5)</t>
  </si>
  <si>
    <t>Phatophy 12-Enceinte climatique PHARMA 2000L - WEISS TECHNIK (N°1.6)</t>
  </si>
  <si>
    <t>Phatophy 13-Enceinte climatique FITOCLIMA 1200L - ARALAB (N°7)</t>
  </si>
  <si>
    <t>Phatophy 14-Enceinte climatique ICH 1300L - ERATIS (N°4)</t>
  </si>
  <si>
    <t>Phatophy 15-Congélateur bahut WHIRLPOOL AFG-543-C/H (N°7)</t>
  </si>
  <si>
    <t>Phatophy 16-Réfrigérateur GKPv1470 - LIEBHERR (N°10)</t>
  </si>
  <si>
    <t>Phatophy 17-Congélateur vertical ventilé -20°C (CVV 370-20) - SOREMA FACIS (N°11)</t>
  </si>
  <si>
    <t>Phatophy 18-Réfrigérateur GKV6110-23 - LIEBHERR (N°9)</t>
  </si>
  <si>
    <t>Phatophy 19-Réfrigérateur GKV7110-23 - LIEBHERR (N°11)</t>
  </si>
  <si>
    <t>Phatophy 20-Enceinte climatique CAELIS/ERATIS LOC1300 (N°8)</t>
  </si>
  <si>
    <t>Phatophy 21-Enceinte climatique CAELIS/1300 (N°9)</t>
  </si>
  <si>
    <t>Phatophy 22-Enceinte climatique CAELIS CP-2000-CBU (N°10)</t>
  </si>
  <si>
    <t>Galtier 24-Congélateur bahut</t>
  </si>
  <si>
    <t>Phatophy 24-Saveris</t>
  </si>
  <si>
    <t>ALIMENTATIONS ENCEINTES CLIMATIQUES</t>
  </si>
  <si>
    <t>Sous-Total ENCEINTES</t>
  </si>
  <si>
    <t>Plafonnier</t>
  </si>
  <si>
    <t>Mural</t>
  </si>
  <si>
    <t>DRV Unite Extérieure</t>
  </si>
  <si>
    <t>Betail-Histopathologie - Congélateur -80°C</t>
  </si>
  <si>
    <t>BPOE-Hispathologie - Congélateurs en réserve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</si>
</sst>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9" tint="-0.249977111117893"/>
      <name val="Calibri"/>
      <family val="2"/>
    </font>
    <font>
      <sz val="10"/>
      <color indexed="8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3"/>
      <name val="Calibri"/>
      <family val="2"/>
    </font>
    <font>
      <b/>
      <sz val="11"/>
      <color theme="3"/>
      <name val="Calibri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6337778862885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8"/>
      </left>
      <right/>
      <top style="thin">
        <color theme="0" tint="-4.9989318521683403E-2"/>
      </top>
      <bottom style="thin">
        <color indexed="8"/>
      </bottom>
      <diagonal/>
    </border>
    <border>
      <left/>
      <right/>
      <top style="thin">
        <color theme="0" tint="-4.9989318521683403E-2"/>
      </top>
      <bottom style="thin">
        <color indexed="8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8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4.9989318521683403E-2"/>
      </bottom>
      <diagonal/>
    </border>
    <border>
      <left/>
      <right style="thin">
        <color theme="0" tint="-0.14993743705557422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0" fontId="3" fillId="0" borderId="0"/>
  </cellStyleXfs>
  <cellXfs count="40">
    <xf numFmtId="0" fontId="0" fillId="0" borderId="0" xfId="0"/>
    <xf numFmtId="0" fontId="4" fillId="0" borderId="0" xfId="3" applyAlignment="1">
      <alignment horizontal="center" vertical="center" wrapText="1"/>
    </xf>
    <xf numFmtId="0" fontId="4" fillId="0" borderId="0" xfId="3" applyAlignment="1">
      <alignment wrapText="1"/>
    </xf>
    <xf numFmtId="0" fontId="4" fillId="0" borderId="0" xfId="3"/>
    <xf numFmtId="0" fontId="4" fillId="0" borderId="1" xfId="3" applyBorder="1"/>
    <xf numFmtId="0" fontId="4" fillId="0" borderId="1" xfId="3" applyBorder="1" applyAlignment="1">
      <alignment horizontal="center"/>
    </xf>
    <xf numFmtId="2" fontId="4" fillId="0" borderId="1" xfId="3" applyNumberFormat="1" applyBorder="1"/>
    <xf numFmtId="2" fontId="4" fillId="0" borderId="4" xfId="3" applyNumberFormat="1" applyBorder="1"/>
    <xf numFmtId="0" fontId="4" fillId="2" borderId="5" xfId="3" applyFill="1" applyBorder="1"/>
    <xf numFmtId="0" fontId="4" fillId="2" borderId="6" xfId="3" applyFill="1" applyBorder="1"/>
    <xf numFmtId="0" fontId="4" fillId="2" borderId="6" xfId="3" applyFill="1" applyBorder="1" applyAlignment="1">
      <alignment horizontal="center"/>
    </xf>
    <xf numFmtId="2" fontId="4" fillId="3" borderId="6" xfId="3" applyNumberFormat="1" applyFill="1" applyBorder="1"/>
    <xf numFmtId="2" fontId="4" fillId="2" borderId="6" xfId="3" applyNumberFormat="1" applyFill="1" applyBorder="1"/>
    <xf numFmtId="0" fontId="4" fillId="2" borderId="12" xfId="3" applyFill="1" applyBorder="1"/>
    <xf numFmtId="0" fontId="4" fillId="2" borderId="13" xfId="3" applyFill="1" applyBorder="1"/>
    <xf numFmtId="0" fontId="4" fillId="2" borderId="13" xfId="3" applyFill="1" applyBorder="1" applyAlignment="1">
      <alignment horizontal="center"/>
    </xf>
    <xf numFmtId="2" fontId="4" fillId="3" borderId="13" xfId="3" applyNumberFormat="1" applyFill="1" applyBorder="1"/>
    <xf numFmtId="2" fontId="4" fillId="2" borderId="13" xfId="3" applyNumberFormat="1" applyFill="1" applyBorder="1"/>
    <xf numFmtId="2" fontId="5" fillId="3" borderId="14" xfId="3" applyNumberFormat="1" applyFont="1" applyFill="1" applyBorder="1"/>
    <xf numFmtId="2" fontId="5" fillId="3" borderId="0" xfId="3" applyNumberFormat="1" applyFont="1" applyFill="1"/>
    <xf numFmtId="0" fontId="5" fillId="3" borderId="0" xfId="3" applyFont="1" applyFill="1"/>
    <xf numFmtId="0" fontId="4" fillId="0" borderId="1" xfId="3" applyBorder="1" applyAlignment="1">
      <alignment wrapText="1"/>
    </xf>
    <xf numFmtId="0" fontId="4" fillId="0" borderId="0" xfId="3" applyAlignment="1">
      <alignment horizontal="center"/>
    </xf>
    <xf numFmtId="0" fontId="7" fillId="4" borderId="1" xfId="3" applyFont="1" applyFill="1" applyBorder="1" applyAlignment="1">
      <alignment vertical="center" wrapText="1"/>
    </xf>
    <xf numFmtId="0" fontId="6" fillId="5" borderId="1" xfId="3" applyFont="1" applyFill="1" applyBorder="1" applyAlignment="1">
      <alignment horizontal="center" wrapText="1"/>
    </xf>
    <xf numFmtId="0" fontId="6" fillId="5" borderId="1" xfId="3" applyFont="1" applyFill="1" applyBorder="1" applyAlignment="1">
      <alignment horizontal="center" vertical="center" wrapText="1"/>
    </xf>
    <xf numFmtId="0" fontId="4" fillId="5" borderId="1" xfId="3" applyFill="1" applyBorder="1" applyAlignment="1">
      <alignment horizontal="center" vertical="center" wrapText="1"/>
    </xf>
    <xf numFmtId="2" fontId="9" fillId="3" borderId="14" xfId="3" applyNumberFormat="1" applyFont="1" applyFill="1" applyBorder="1"/>
    <xf numFmtId="2" fontId="9" fillId="3" borderId="0" xfId="3" applyNumberFormat="1" applyFont="1" applyFill="1"/>
    <xf numFmtId="0" fontId="7" fillId="4" borderId="1" xfId="3" applyFont="1" applyFill="1" applyBorder="1" applyAlignment="1">
      <alignment horizontal="center" vertical="center" wrapText="1"/>
    </xf>
    <xf numFmtId="10" fontId="10" fillId="3" borderId="9" xfId="4" applyNumberFormat="1" applyFont="1" applyFill="1" applyBorder="1" applyAlignment="1">
      <alignment horizontal="right"/>
    </xf>
    <xf numFmtId="0" fontId="11" fillId="3" borderId="10" xfId="4" applyFont="1" applyFill="1" applyBorder="1" applyAlignment="1">
      <alignment horizontal="right"/>
    </xf>
    <xf numFmtId="2" fontId="10" fillId="3" borderId="0" xfId="4" applyNumberFormat="1" applyFont="1" applyFill="1" applyAlignment="1">
      <alignment horizontal="left"/>
    </xf>
    <xf numFmtId="2" fontId="10" fillId="3" borderId="15" xfId="4" applyNumberFormat="1" applyFont="1" applyFill="1" applyBorder="1" applyAlignment="1">
      <alignment horizontal="left"/>
    </xf>
    <xf numFmtId="0" fontId="9" fillId="2" borderId="13" xfId="3" applyFont="1" applyFill="1" applyBorder="1" applyAlignment="1">
      <alignment horizontal="right"/>
    </xf>
    <xf numFmtId="0" fontId="9" fillId="2" borderId="11" xfId="3" applyFont="1" applyFill="1" applyBorder="1" applyAlignment="1">
      <alignment horizontal="right"/>
    </xf>
    <xf numFmtId="0" fontId="8" fillId="0" borderId="7" xfId="3" applyFont="1" applyBorder="1" applyAlignment="1">
      <alignment horizontal="left"/>
    </xf>
    <xf numFmtId="0" fontId="8" fillId="0" borderId="8" xfId="3" applyFont="1" applyBorder="1" applyAlignment="1">
      <alignment horizontal="left"/>
    </xf>
    <xf numFmtId="0" fontId="8" fillId="0" borderId="2" xfId="3" applyFont="1" applyBorder="1" applyAlignment="1">
      <alignment horizontal="left"/>
    </xf>
    <xf numFmtId="0" fontId="8" fillId="0" borderId="3" xfId="3" applyFont="1" applyBorder="1" applyAlignment="1">
      <alignment horizontal="left"/>
    </xf>
  </cellXfs>
  <cellStyles count="5">
    <cellStyle name="Excel Built-in Normal" xfId="3" xr:uid="{D5EF86EA-8F1E-4D63-8261-E322D91F51B4}"/>
    <cellStyle name="Normal" xfId="0" builtinId="0"/>
    <cellStyle name="Normal 2" xfId="4" xr:uid="{F4817CAD-68A3-4B36-8192-E95E9B410513}"/>
    <cellStyle name="titre1" xfId="1" xr:uid="{00000000-0005-0000-0000-000001000000}"/>
    <cellStyle name="titre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34243-BB47-491C-8B88-A9534FF42672}">
  <sheetPr>
    <pageSetUpPr fitToPage="1"/>
  </sheetPr>
  <dimension ref="A1:N52"/>
  <sheetViews>
    <sheetView tabSelected="1" view="pageBreakPreview" zoomScale="85" zoomScaleNormal="80" zoomScaleSheetLayoutView="85" workbookViewId="0">
      <pane ySplit="2" topLeftCell="A3" activePane="bottomLeft" state="frozen"/>
      <selection activeCell="C1" sqref="C1"/>
      <selection pane="bottomLeft" activeCell="A23" sqref="A23"/>
    </sheetView>
  </sheetViews>
  <sheetFormatPr baseColWidth="10" defaultColWidth="10.7109375" defaultRowHeight="15" x14ac:dyDescent="0.25"/>
  <cols>
    <col min="1" max="1" width="110.28515625" style="3" bestFit="1" customWidth="1"/>
    <col min="2" max="2" width="8.5703125" style="3" customWidth="1"/>
    <col min="3" max="3" width="14.28515625" style="22" customWidth="1"/>
    <col min="4" max="4" width="10.85546875" style="22" customWidth="1"/>
    <col min="5" max="5" width="15.42578125" style="22" customWidth="1"/>
    <col min="6" max="6" width="7.42578125" style="3" bestFit="1" customWidth="1"/>
    <col min="7" max="7" width="8.42578125" style="3" bestFit="1" customWidth="1"/>
    <col min="8" max="9" width="7.140625" style="3" bestFit="1" customWidth="1"/>
    <col min="10" max="10" width="20.140625" style="3" customWidth="1"/>
    <col min="11" max="12" width="4.42578125" style="3" bestFit="1" customWidth="1"/>
    <col min="13" max="13" width="7.140625" style="3" hidden="1" customWidth="1"/>
    <col min="14" max="14" width="11.140625" style="3" customWidth="1"/>
    <col min="15" max="256" width="10.7109375" style="3"/>
    <col min="257" max="257" width="33.42578125" style="3" bestFit="1" customWidth="1"/>
    <col min="258" max="258" width="8.5703125" style="3" customWidth="1"/>
    <col min="259" max="259" width="14.28515625" style="3" customWidth="1"/>
    <col min="260" max="260" width="10.85546875" style="3" customWidth="1"/>
    <col min="261" max="261" width="15.42578125" style="3" customWidth="1"/>
    <col min="262" max="262" width="13.85546875" style="3" customWidth="1"/>
    <col min="263" max="263" width="23" style="3" customWidth="1"/>
    <col min="264" max="264" width="19.85546875" style="3" customWidth="1"/>
    <col min="265" max="265" width="16.7109375" style="3" customWidth="1"/>
    <col min="266" max="266" width="16.85546875" style="3" customWidth="1"/>
    <col min="267" max="267" width="17.85546875" style="3" customWidth="1"/>
    <col min="268" max="268" width="23.140625" style="3" customWidth="1"/>
    <col min="269" max="512" width="10.7109375" style="3"/>
    <col min="513" max="513" width="33.42578125" style="3" bestFit="1" customWidth="1"/>
    <col min="514" max="514" width="8.5703125" style="3" customWidth="1"/>
    <col min="515" max="515" width="14.28515625" style="3" customWidth="1"/>
    <col min="516" max="516" width="10.85546875" style="3" customWidth="1"/>
    <col min="517" max="517" width="15.42578125" style="3" customWidth="1"/>
    <col min="518" max="518" width="13.85546875" style="3" customWidth="1"/>
    <col min="519" max="519" width="23" style="3" customWidth="1"/>
    <col min="520" max="520" width="19.85546875" style="3" customWidth="1"/>
    <col min="521" max="521" width="16.7109375" style="3" customWidth="1"/>
    <col min="522" max="522" width="16.85546875" style="3" customWidth="1"/>
    <col min="523" max="523" width="17.85546875" style="3" customWidth="1"/>
    <col min="524" max="524" width="23.140625" style="3" customWidth="1"/>
    <col min="525" max="768" width="10.7109375" style="3"/>
    <col min="769" max="769" width="33.42578125" style="3" bestFit="1" customWidth="1"/>
    <col min="770" max="770" width="8.5703125" style="3" customWidth="1"/>
    <col min="771" max="771" width="14.28515625" style="3" customWidth="1"/>
    <col min="772" max="772" width="10.85546875" style="3" customWidth="1"/>
    <col min="773" max="773" width="15.42578125" style="3" customWidth="1"/>
    <col min="774" max="774" width="13.85546875" style="3" customWidth="1"/>
    <col min="775" max="775" width="23" style="3" customWidth="1"/>
    <col min="776" max="776" width="19.85546875" style="3" customWidth="1"/>
    <col min="777" max="777" width="16.7109375" style="3" customWidth="1"/>
    <col min="778" max="778" width="16.85546875" style="3" customWidth="1"/>
    <col min="779" max="779" width="17.85546875" style="3" customWidth="1"/>
    <col min="780" max="780" width="23.140625" style="3" customWidth="1"/>
    <col min="781" max="1024" width="10.7109375" style="3"/>
    <col min="1025" max="1025" width="33.42578125" style="3" bestFit="1" customWidth="1"/>
    <col min="1026" max="1026" width="8.5703125" style="3" customWidth="1"/>
    <col min="1027" max="1027" width="14.28515625" style="3" customWidth="1"/>
    <col min="1028" max="1028" width="10.85546875" style="3" customWidth="1"/>
    <col min="1029" max="1029" width="15.42578125" style="3" customWidth="1"/>
    <col min="1030" max="1030" width="13.85546875" style="3" customWidth="1"/>
    <col min="1031" max="1031" width="23" style="3" customWidth="1"/>
    <col min="1032" max="1032" width="19.85546875" style="3" customWidth="1"/>
    <col min="1033" max="1033" width="16.7109375" style="3" customWidth="1"/>
    <col min="1034" max="1034" width="16.85546875" style="3" customWidth="1"/>
    <col min="1035" max="1035" width="17.85546875" style="3" customWidth="1"/>
    <col min="1036" max="1036" width="23.140625" style="3" customWidth="1"/>
    <col min="1037" max="1280" width="10.7109375" style="3"/>
    <col min="1281" max="1281" width="33.42578125" style="3" bestFit="1" customWidth="1"/>
    <col min="1282" max="1282" width="8.5703125" style="3" customWidth="1"/>
    <col min="1283" max="1283" width="14.28515625" style="3" customWidth="1"/>
    <col min="1284" max="1284" width="10.85546875" style="3" customWidth="1"/>
    <col min="1285" max="1285" width="15.42578125" style="3" customWidth="1"/>
    <col min="1286" max="1286" width="13.85546875" style="3" customWidth="1"/>
    <col min="1287" max="1287" width="23" style="3" customWidth="1"/>
    <col min="1288" max="1288" width="19.85546875" style="3" customWidth="1"/>
    <col min="1289" max="1289" width="16.7109375" style="3" customWidth="1"/>
    <col min="1290" max="1290" width="16.85546875" style="3" customWidth="1"/>
    <col min="1291" max="1291" width="17.85546875" style="3" customWidth="1"/>
    <col min="1292" max="1292" width="23.140625" style="3" customWidth="1"/>
    <col min="1293" max="1536" width="10.7109375" style="3"/>
    <col min="1537" max="1537" width="33.42578125" style="3" bestFit="1" customWidth="1"/>
    <col min="1538" max="1538" width="8.5703125" style="3" customWidth="1"/>
    <col min="1539" max="1539" width="14.28515625" style="3" customWidth="1"/>
    <col min="1540" max="1540" width="10.85546875" style="3" customWidth="1"/>
    <col min="1541" max="1541" width="15.42578125" style="3" customWidth="1"/>
    <col min="1542" max="1542" width="13.85546875" style="3" customWidth="1"/>
    <col min="1543" max="1543" width="23" style="3" customWidth="1"/>
    <col min="1544" max="1544" width="19.85546875" style="3" customWidth="1"/>
    <col min="1545" max="1545" width="16.7109375" style="3" customWidth="1"/>
    <col min="1546" max="1546" width="16.85546875" style="3" customWidth="1"/>
    <col min="1547" max="1547" width="17.85546875" style="3" customWidth="1"/>
    <col min="1548" max="1548" width="23.140625" style="3" customWidth="1"/>
    <col min="1549" max="1792" width="10.7109375" style="3"/>
    <col min="1793" max="1793" width="33.42578125" style="3" bestFit="1" customWidth="1"/>
    <col min="1794" max="1794" width="8.5703125" style="3" customWidth="1"/>
    <col min="1795" max="1795" width="14.28515625" style="3" customWidth="1"/>
    <col min="1796" max="1796" width="10.85546875" style="3" customWidth="1"/>
    <col min="1797" max="1797" width="15.42578125" style="3" customWidth="1"/>
    <col min="1798" max="1798" width="13.85546875" style="3" customWidth="1"/>
    <col min="1799" max="1799" width="23" style="3" customWidth="1"/>
    <col min="1800" max="1800" width="19.85546875" style="3" customWidth="1"/>
    <col min="1801" max="1801" width="16.7109375" style="3" customWidth="1"/>
    <col min="1802" max="1802" width="16.85546875" style="3" customWidth="1"/>
    <col min="1803" max="1803" width="17.85546875" style="3" customWidth="1"/>
    <col min="1804" max="1804" width="23.140625" style="3" customWidth="1"/>
    <col min="1805" max="2048" width="10.7109375" style="3"/>
    <col min="2049" max="2049" width="33.42578125" style="3" bestFit="1" customWidth="1"/>
    <col min="2050" max="2050" width="8.5703125" style="3" customWidth="1"/>
    <col min="2051" max="2051" width="14.28515625" style="3" customWidth="1"/>
    <col min="2052" max="2052" width="10.85546875" style="3" customWidth="1"/>
    <col min="2053" max="2053" width="15.42578125" style="3" customWidth="1"/>
    <col min="2054" max="2054" width="13.85546875" style="3" customWidth="1"/>
    <col min="2055" max="2055" width="23" style="3" customWidth="1"/>
    <col min="2056" max="2056" width="19.85546875" style="3" customWidth="1"/>
    <col min="2057" max="2057" width="16.7109375" style="3" customWidth="1"/>
    <col min="2058" max="2058" width="16.85546875" style="3" customWidth="1"/>
    <col min="2059" max="2059" width="17.85546875" style="3" customWidth="1"/>
    <col min="2060" max="2060" width="23.140625" style="3" customWidth="1"/>
    <col min="2061" max="2304" width="10.7109375" style="3"/>
    <col min="2305" max="2305" width="33.42578125" style="3" bestFit="1" customWidth="1"/>
    <col min="2306" max="2306" width="8.5703125" style="3" customWidth="1"/>
    <col min="2307" max="2307" width="14.28515625" style="3" customWidth="1"/>
    <col min="2308" max="2308" width="10.85546875" style="3" customWidth="1"/>
    <col min="2309" max="2309" width="15.42578125" style="3" customWidth="1"/>
    <col min="2310" max="2310" width="13.85546875" style="3" customWidth="1"/>
    <col min="2311" max="2311" width="23" style="3" customWidth="1"/>
    <col min="2312" max="2312" width="19.85546875" style="3" customWidth="1"/>
    <col min="2313" max="2313" width="16.7109375" style="3" customWidth="1"/>
    <col min="2314" max="2314" width="16.85546875" style="3" customWidth="1"/>
    <col min="2315" max="2315" width="17.85546875" style="3" customWidth="1"/>
    <col min="2316" max="2316" width="23.140625" style="3" customWidth="1"/>
    <col min="2317" max="2560" width="10.7109375" style="3"/>
    <col min="2561" max="2561" width="33.42578125" style="3" bestFit="1" customWidth="1"/>
    <col min="2562" max="2562" width="8.5703125" style="3" customWidth="1"/>
    <col min="2563" max="2563" width="14.28515625" style="3" customWidth="1"/>
    <col min="2564" max="2564" width="10.85546875" style="3" customWidth="1"/>
    <col min="2565" max="2565" width="15.42578125" style="3" customWidth="1"/>
    <col min="2566" max="2566" width="13.85546875" style="3" customWidth="1"/>
    <col min="2567" max="2567" width="23" style="3" customWidth="1"/>
    <col min="2568" max="2568" width="19.85546875" style="3" customWidth="1"/>
    <col min="2569" max="2569" width="16.7109375" style="3" customWidth="1"/>
    <col min="2570" max="2570" width="16.85546875" style="3" customWidth="1"/>
    <col min="2571" max="2571" width="17.85546875" style="3" customWidth="1"/>
    <col min="2572" max="2572" width="23.140625" style="3" customWidth="1"/>
    <col min="2573" max="2816" width="10.7109375" style="3"/>
    <col min="2817" max="2817" width="33.42578125" style="3" bestFit="1" customWidth="1"/>
    <col min="2818" max="2818" width="8.5703125" style="3" customWidth="1"/>
    <col min="2819" max="2819" width="14.28515625" style="3" customWidth="1"/>
    <col min="2820" max="2820" width="10.85546875" style="3" customWidth="1"/>
    <col min="2821" max="2821" width="15.42578125" style="3" customWidth="1"/>
    <col min="2822" max="2822" width="13.85546875" style="3" customWidth="1"/>
    <col min="2823" max="2823" width="23" style="3" customWidth="1"/>
    <col min="2824" max="2824" width="19.85546875" style="3" customWidth="1"/>
    <col min="2825" max="2825" width="16.7109375" style="3" customWidth="1"/>
    <col min="2826" max="2826" width="16.85546875" style="3" customWidth="1"/>
    <col min="2827" max="2827" width="17.85546875" style="3" customWidth="1"/>
    <col min="2828" max="2828" width="23.140625" style="3" customWidth="1"/>
    <col min="2829" max="3072" width="10.7109375" style="3"/>
    <col min="3073" max="3073" width="33.42578125" style="3" bestFit="1" customWidth="1"/>
    <col min="3074" max="3074" width="8.5703125" style="3" customWidth="1"/>
    <col min="3075" max="3075" width="14.28515625" style="3" customWidth="1"/>
    <col min="3076" max="3076" width="10.85546875" style="3" customWidth="1"/>
    <col min="3077" max="3077" width="15.42578125" style="3" customWidth="1"/>
    <col min="3078" max="3078" width="13.85546875" style="3" customWidth="1"/>
    <col min="3079" max="3079" width="23" style="3" customWidth="1"/>
    <col min="3080" max="3080" width="19.85546875" style="3" customWidth="1"/>
    <col min="3081" max="3081" width="16.7109375" style="3" customWidth="1"/>
    <col min="3082" max="3082" width="16.85546875" style="3" customWidth="1"/>
    <col min="3083" max="3083" width="17.85546875" style="3" customWidth="1"/>
    <col min="3084" max="3084" width="23.140625" style="3" customWidth="1"/>
    <col min="3085" max="3328" width="10.7109375" style="3"/>
    <col min="3329" max="3329" width="33.42578125" style="3" bestFit="1" customWidth="1"/>
    <col min="3330" max="3330" width="8.5703125" style="3" customWidth="1"/>
    <col min="3331" max="3331" width="14.28515625" style="3" customWidth="1"/>
    <col min="3332" max="3332" width="10.85546875" style="3" customWidth="1"/>
    <col min="3333" max="3333" width="15.42578125" style="3" customWidth="1"/>
    <col min="3334" max="3334" width="13.85546875" style="3" customWidth="1"/>
    <col min="3335" max="3335" width="23" style="3" customWidth="1"/>
    <col min="3336" max="3336" width="19.85546875" style="3" customWidth="1"/>
    <col min="3337" max="3337" width="16.7109375" style="3" customWidth="1"/>
    <col min="3338" max="3338" width="16.85546875" style="3" customWidth="1"/>
    <col min="3339" max="3339" width="17.85546875" style="3" customWidth="1"/>
    <col min="3340" max="3340" width="23.140625" style="3" customWidth="1"/>
    <col min="3341" max="3584" width="10.7109375" style="3"/>
    <col min="3585" max="3585" width="33.42578125" style="3" bestFit="1" customWidth="1"/>
    <col min="3586" max="3586" width="8.5703125" style="3" customWidth="1"/>
    <col min="3587" max="3587" width="14.28515625" style="3" customWidth="1"/>
    <col min="3588" max="3588" width="10.85546875" style="3" customWidth="1"/>
    <col min="3589" max="3589" width="15.42578125" style="3" customWidth="1"/>
    <col min="3590" max="3590" width="13.85546875" style="3" customWidth="1"/>
    <col min="3591" max="3591" width="23" style="3" customWidth="1"/>
    <col min="3592" max="3592" width="19.85546875" style="3" customWidth="1"/>
    <col min="3593" max="3593" width="16.7109375" style="3" customWidth="1"/>
    <col min="3594" max="3594" width="16.85546875" style="3" customWidth="1"/>
    <col min="3595" max="3595" width="17.85546875" style="3" customWidth="1"/>
    <col min="3596" max="3596" width="23.140625" style="3" customWidth="1"/>
    <col min="3597" max="3840" width="10.7109375" style="3"/>
    <col min="3841" max="3841" width="33.42578125" style="3" bestFit="1" customWidth="1"/>
    <col min="3842" max="3842" width="8.5703125" style="3" customWidth="1"/>
    <col min="3843" max="3843" width="14.28515625" style="3" customWidth="1"/>
    <col min="3844" max="3844" width="10.85546875" style="3" customWidth="1"/>
    <col min="3845" max="3845" width="15.42578125" style="3" customWidth="1"/>
    <col min="3846" max="3846" width="13.85546875" style="3" customWidth="1"/>
    <col min="3847" max="3847" width="23" style="3" customWidth="1"/>
    <col min="3848" max="3848" width="19.85546875" style="3" customWidth="1"/>
    <col min="3849" max="3849" width="16.7109375" style="3" customWidth="1"/>
    <col min="3850" max="3850" width="16.85546875" style="3" customWidth="1"/>
    <col min="3851" max="3851" width="17.85546875" style="3" customWidth="1"/>
    <col min="3852" max="3852" width="23.140625" style="3" customWidth="1"/>
    <col min="3853" max="4096" width="10.7109375" style="3"/>
    <col min="4097" max="4097" width="33.42578125" style="3" bestFit="1" customWidth="1"/>
    <col min="4098" max="4098" width="8.5703125" style="3" customWidth="1"/>
    <col min="4099" max="4099" width="14.28515625" style="3" customWidth="1"/>
    <col min="4100" max="4100" width="10.85546875" style="3" customWidth="1"/>
    <col min="4101" max="4101" width="15.42578125" style="3" customWidth="1"/>
    <col min="4102" max="4102" width="13.85546875" style="3" customWidth="1"/>
    <col min="4103" max="4103" width="23" style="3" customWidth="1"/>
    <col min="4104" max="4104" width="19.85546875" style="3" customWidth="1"/>
    <col min="4105" max="4105" width="16.7109375" style="3" customWidth="1"/>
    <col min="4106" max="4106" width="16.85546875" style="3" customWidth="1"/>
    <col min="4107" max="4107" width="17.85546875" style="3" customWidth="1"/>
    <col min="4108" max="4108" width="23.140625" style="3" customWidth="1"/>
    <col min="4109" max="4352" width="10.7109375" style="3"/>
    <col min="4353" max="4353" width="33.42578125" style="3" bestFit="1" customWidth="1"/>
    <col min="4354" max="4354" width="8.5703125" style="3" customWidth="1"/>
    <col min="4355" max="4355" width="14.28515625" style="3" customWidth="1"/>
    <col min="4356" max="4356" width="10.85546875" style="3" customWidth="1"/>
    <col min="4357" max="4357" width="15.42578125" style="3" customWidth="1"/>
    <col min="4358" max="4358" width="13.85546875" style="3" customWidth="1"/>
    <col min="4359" max="4359" width="23" style="3" customWidth="1"/>
    <col min="4360" max="4360" width="19.85546875" style="3" customWidth="1"/>
    <col min="4361" max="4361" width="16.7109375" style="3" customWidth="1"/>
    <col min="4362" max="4362" width="16.85546875" style="3" customWidth="1"/>
    <col min="4363" max="4363" width="17.85546875" style="3" customWidth="1"/>
    <col min="4364" max="4364" width="23.140625" style="3" customWidth="1"/>
    <col min="4365" max="4608" width="10.7109375" style="3"/>
    <col min="4609" max="4609" width="33.42578125" style="3" bestFit="1" customWidth="1"/>
    <col min="4610" max="4610" width="8.5703125" style="3" customWidth="1"/>
    <col min="4611" max="4611" width="14.28515625" style="3" customWidth="1"/>
    <col min="4612" max="4612" width="10.85546875" style="3" customWidth="1"/>
    <col min="4613" max="4613" width="15.42578125" style="3" customWidth="1"/>
    <col min="4614" max="4614" width="13.85546875" style="3" customWidth="1"/>
    <col min="4615" max="4615" width="23" style="3" customWidth="1"/>
    <col min="4616" max="4616" width="19.85546875" style="3" customWidth="1"/>
    <col min="4617" max="4617" width="16.7109375" style="3" customWidth="1"/>
    <col min="4618" max="4618" width="16.85546875" style="3" customWidth="1"/>
    <col min="4619" max="4619" width="17.85546875" style="3" customWidth="1"/>
    <col min="4620" max="4620" width="23.140625" style="3" customWidth="1"/>
    <col min="4621" max="4864" width="10.7109375" style="3"/>
    <col min="4865" max="4865" width="33.42578125" style="3" bestFit="1" customWidth="1"/>
    <col min="4866" max="4866" width="8.5703125" style="3" customWidth="1"/>
    <col min="4867" max="4867" width="14.28515625" style="3" customWidth="1"/>
    <col min="4868" max="4868" width="10.85546875" style="3" customWidth="1"/>
    <col min="4869" max="4869" width="15.42578125" style="3" customWidth="1"/>
    <col min="4870" max="4870" width="13.85546875" style="3" customWidth="1"/>
    <col min="4871" max="4871" width="23" style="3" customWidth="1"/>
    <col min="4872" max="4872" width="19.85546875" style="3" customWidth="1"/>
    <col min="4873" max="4873" width="16.7109375" style="3" customWidth="1"/>
    <col min="4874" max="4874" width="16.85546875" style="3" customWidth="1"/>
    <col min="4875" max="4875" width="17.85546875" style="3" customWidth="1"/>
    <col min="4876" max="4876" width="23.140625" style="3" customWidth="1"/>
    <col min="4877" max="5120" width="10.7109375" style="3"/>
    <col min="5121" max="5121" width="33.42578125" style="3" bestFit="1" customWidth="1"/>
    <col min="5122" max="5122" width="8.5703125" style="3" customWidth="1"/>
    <col min="5123" max="5123" width="14.28515625" style="3" customWidth="1"/>
    <col min="5124" max="5124" width="10.85546875" style="3" customWidth="1"/>
    <col min="5125" max="5125" width="15.42578125" style="3" customWidth="1"/>
    <col min="5126" max="5126" width="13.85546875" style="3" customWidth="1"/>
    <col min="5127" max="5127" width="23" style="3" customWidth="1"/>
    <col min="5128" max="5128" width="19.85546875" style="3" customWidth="1"/>
    <col min="5129" max="5129" width="16.7109375" style="3" customWidth="1"/>
    <col min="5130" max="5130" width="16.85546875" style="3" customWidth="1"/>
    <col min="5131" max="5131" width="17.85546875" style="3" customWidth="1"/>
    <col min="5132" max="5132" width="23.140625" style="3" customWidth="1"/>
    <col min="5133" max="5376" width="10.7109375" style="3"/>
    <col min="5377" max="5377" width="33.42578125" style="3" bestFit="1" customWidth="1"/>
    <col min="5378" max="5378" width="8.5703125" style="3" customWidth="1"/>
    <col min="5379" max="5379" width="14.28515625" style="3" customWidth="1"/>
    <col min="5380" max="5380" width="10.85546875" style="3" customWidth="1"/>
    <col min="5381" max="5381" width="15.42578125" style="3" customWidth="1"/>
    <col min="5382" max="5382" width="13.85546875" style="3" customWidth="1"/>
    <col min="5383" max="5383" width="23" style="3" customWidth="1"/>
    <col min="5384" max="5384" width="19.85546875" style="3" customWidth="1"/>
    <col min="5385" max="5385" width="16.7109375" style="3" customWidth="1"/>
    <col min="5386" max="5386" width="16.85546875" style="3" customWidth="1"/>
    <col min="5387" max="5387" width="17.85546875" style="3" customWidth="1"/>
    <col min="5388" max="5388" width="23.140625" style="3" customWidth="1"/>
    <col min="5389" max="5632" width="10.7109375" style="3"/>
    <col min="5633" max="5633" width="33.42578125" style="3" bestFit="1" customWidth="1"/>
    <col min="5634" max="5634" width="8.5703125" style="3" customWidth="1"/>
    <col min="5635" max="5635" width="14.28515625" style="3" customWidth="1"/>
    <col min="5636" max="5636" width="10.85546875" style="3" customWidth="1"/>
    <col min="5637" max="5637" width="15.42578125" style="3" customWidth="1"/>
    <col min="5638" max="5638" width="13.85546875" style="3" customWidth="1"/>
    <col min="5639" max="5639" width="23" style="3" customWidth="1"/>
    <col min="5640" max="5640" width="19.85546875" style="3" customWidth="1"/>
    <col min="5641" max="5641" width="16.7109375" style="3" customWidth="1"/>
    <col min="5642" max="5642" width="16.85546875" style="3" customWidth="1"/>
    <col min="5643" max="5643" width="17.85546875" style="3" customWidth="1"/>
    <col min="5644" max="5644" width="23.140625" style="3" customWidth="1"/>
    <col min="5645" max="5888" width="10.7109375" style="3"/>
    <col min="5889" max="5889" width="33.42578125" style="3" bestFit="1" customWidth="1"/>
    <col min="5890" max="5890" width="8.5703125" style="3" customWidth="1"/>
    <col min="5891" max="5891" width="14.28515625" style="3" customWidth="1"/>
    <col min="5892" max="5892" width="10.85546875" style="3" customWidth="1"/>
    <col min="5893" max="5893" width="15.42578125" style="3" customWidth="1"/>
    <col min="5894" max="5894" width="13.85546875" style="3" customWidth="1"/>
    <col min="5895" max="5895" width="23" style="3" customWidth="1"/>
    <col min="5896" max="5896" width="19.85546875" style="3" customWidth="1"/>
    <col min="5897" max="5897" width="16.7109375" style="3" customWidth="1"/>
    <col min="5898" max="5898" width="16.85546875" style="3" customWidth="1"/>
    <col min="5899" max="5899" width="17.85546875" style="3" customWidth="1"/>
    <col min="5900" max="5900" width="23.140625" style="3" customWidth="1"/>
    <col min="5901" max="6144" width="10.7109375" style="3"/>
    <col min="6145" max="6145" width="33.42578125" style="3" bestFit="1" customWidth="1"/>
    <col min="6146" max="6146" width="8.5703125" style="3" customWidth="1"/>
    <col min="6147" max="6147" width="14.28515625" style="3" customWidth="1"/>
    <col min="6148" max="6148" width="10.85546875" style="3" customWidth="1"/>
    <col min="6149" max="6149" width="15.42578125" style="3" customWidth="1"/>
    <col min="6150" max="6150" width="13.85546875" style="3" customWidth="1"/>
    <col min="6151" max="6151" width="23" style="3" customWidth="1"/>
    <col min="6152" max="6152" width="19.85546875" style="3" customWidth="1"/>
    <col min="6153" max="6153" width="16.7109375" style="3" customWidth="1"/>
    <col min="6154" max="6154" width="16.85546875" style="3" customWidth="1"/>
    <col min="6155" max="6155" width="17.85546875" style="3" customWidth="1"/>
    <col min="6156" max="6156" width="23.140625" style="3" customWidth="1"/>
    <col min="6157" max="6400" width="10.7109375" style="3"/>
    <col min="6401" max="6401" width="33.42578125" style="3" bestFit="1" customWidth="1"/>
    <col min="6402" max="6402" width="8.5703125" style="3" customWidth="1"/>
    <col min="6403" max="6403" width="14.28515625" style="3" customWidth="1"/>
    <col min="6404" max="6404" width="10.85546875" style="3" customWidth="1"/>
    <col min="6405" max="6405" width="15.42578125" style="3" customWidth="1"/>
    <col min="6406" max="6406" width="13.85546875" style="3" customWidth="1"/>
    <col min="6407" max="6407" width="23" style="3" customWidth="1"/>
    <col min="6408" max="6408" width="19.85546875" style="3" customWidth="1"/>
    <col min="6409" max="6409" width="16.7109375" style="3" customWidth="1"/>
    <col min="6410" max="6410" width="16.85546875" style="3" customWidth="1"/>
    <col min="6411" max="6411" width="17.85546875" style="3" customWidth="1"/>
    <col min="6412" max="6412" width="23.140625" style="3" customWidth="1"/>
    <col min="6413" max="6656" width="10.7109375" style="3"/>
    <col min="6657" max="6657" width="33.42578125" style="3" bestFit="1" customWidth="1"/>
    <col min="6658" max="6658" width="8.5703125" style="3" customWidth="1"/>
    <col min="6659" max="6659" width="14.28515625" style="3" customWidth="1"/>
    <col min="6660" max="6660" width="10.85546875" style="3" customWidth="1"/>
    <col min="6661" max="6661" width="15.42578125" style="3" customWidth="1"/>
    <col min="6662" max="6662" width="13.85546875" style="3" customWidth="1"/>
    <col min="6663" max="6663" width="23" style="3" customWidth="1"/>
    <col min="6664" max="6664" width="19.85546875" style="3" customWidth="1"/>
    <col min="6665" max="6665" width="16.7109375" style="3" customWidth="1"/>
    <col min="6666" max="6666" width="16.85546875" style="3" customWidth="1"/>
    <col min="6667" max="6667" width="17.85546875" style="3" customWidth="1"/>
    <col min="6668" max="6668" width="23.140625" style="3" customWidth="1"/>
    <col min="6669" max="6912" width="10.7109375" style="3"/>
    <col min="6913" max="6913" width="33.42578125" style="3" bestFit="1" customWidth="1"/>
    <col min="6914" max="6914" width="8.5703125" style="3" customWidth="1"/>
    <col min="6915" max="6915" width="14.28515625" style="3" customWidth="1"/>
    <col min="6916" max="6916" width="10.85546875" style="3" customWidth="1"/>
    <col min="6917" max="6917" width="15.42578125" style="3" customWidth="1"/>
    <col min="6918" max="6918" width="13.85546875" style="3" customWidth="1"/>
    <col min="6919" max="6919" width="23" style="3" customWidth="1"/>
    <col min="6920" max="6920" width="19.85546875" style="3" customWidth="1"/>
    <col min="6921" max="6921" width="16.7109375" style="3" customWidth="1"/>
    <col min="6922" max="6922" width="16.85546875" style="3" customWidth="1"/>
    <col min="6923" max="6923" width="17.85546875" style="3" customWidth="1"/>
    <col min="6924" max="6924" width="23.140625" style="3" customWidth="1"/>
    <col min="6925" max="7168" width="10.7109375" style="3"/>
    <col min="7169" max="7169" width="33.42578125" style="3" bestFit="1" customWidth="1"/>
    <col min="7170" max="7170" width="8.5703125" style="3" customWidth="1"/>
    <col min="7171" max="7171" width="14.28515625" style="3" customWidth="1"/>
    <col min="7172" max="7172" width="10.85546875" style="3" customWidth="1"/>
    <col min="7173" max="7173" width="15.42578125" style="3" customWidth="1"/>
    <col min="7174" max="7174" width="13.85546875" style="3" customWidth="1"/>
    <col min="7175" max="7175" width="23" style="3" customWidth="1"/>
    <col min="7176" max="7176" width="19.85546875" style="3" customWidth="1"/>
    <col min="7177" max="7177" width="16.7109375" style="3" customWidth="1"/>
    <col min="7178" max="7178" width="16.85546875" style="3" customWidth="1"/>
    <col min="7179" max="7179" width="17.85546875" style="3" customWidth="1"/>
    <col min="7180" max="7180" width="23.140625" style="3" customWidth="1"/>
    <col min="7181" max="7424" width="10.7109375" style="3"/>
    <col min="7425" max="7425" width="33.42578125" style="3" bestFit="1" customWidth="1"/>
    <col min="7426" max="7426" width="8.5703125" style="3" customWidth="1"/>
    <col min="7427" max="7427" width="14.28515625" style="3" customWidth="1"/>
    <col min="7428" max="7428" width="10.85546875" style="3" customWidth="1"/>
    <col min="7429" max="7429" width="15.42578125" style="3" customWidth="1"/>
    <col min="7430" max="7430" width="13.85546875" style="3" customWidth="1"/>
    <col min="7431" max="7431" width="23" style="3" customWidth="1"/>
    <col min="7432" max="7432" width="19.85546875" style="3" customWidth="1"/>
    <col min="7433" max="7433" width="16.7109375" style="3" customWidth="1"/>
    <col min="7434" max="7434" width="16.85546875" style="3" customWidth="1"/>
    <col min="7435" max="7435" width="17.85546875" style="3" customWidth="1"/>
    <col min="7436" max="7436" width="23.140625" style="3" customWidth="1"/>
    <col min="7437" max="7680" width="10.7109375" style="3"/>
    <col min="7681" max="7681" width="33.42578125" style="3" bestFit="1" customWidth="1"/>
    <col min="7682" max="7682" width="8.5703125" style="3" customWidth="1"/>
    <col min="7683" max="7683" width="14.28515625" style="3" customWidth="1"/>
    <col min="7684" max="7684" width="10.85546875" style="3" customWidth="1"/>
    <col min="7685" max="7685" width="15.42578125" style="3" customWidth="1"/>
    <col min="7686" max="7686" width="13.85546875" style="3" customWidth="1"/>
    <col min="7687" max="7687" width="23" style="3" customWidth="1"/>
    <col min="7688" max="7688" width="19.85546875" style="3" customWidth="1"/>
    <col min="7689" max="7689" width="16.7109375" style="3" customWidth="1"/>
    <col min="7690" max="7690" width="16.85546875" style="3" customWidth="1"/>
    <col min="7691" max="7691" width="17.85546875" style="3" customWidth="1"/>
    <col min="7692" max="7692" width="23.140625" style="3" customWidth="1"/>
    <col min="7693" max="7936" width="10.7109375" style="3"/>
    <col min="7937" max="7937" width="33.42578125" style="3" bestFit="1" customWidth="1"/>
    <col min="7938" max="7938" width="8.5703125" style="3" customWidth="1"/>
    <col min="7939" max="7939" width="14.28515625" style="3" customWidth="1"/>
    <col min="7940" max="7940" width="10.85546875" style="3" customWidth="1"/>
    <col min="7941" max="7941" width="15.42578125" style="3" customWidth="1"/>
    <col min="7942" max="7942" width="13.85546875" style="3" customWidth="1"/>
    <col min="7943" max="7943" width="23" style="3" customWidth="1"/>
    <col min="7944" max="7944" width="19.85546875" style="3" customWidth="1"/>
    <col min="7945" max="7945" width="16.7109375" style="3" customWidth="1"/>
    <col min="7946" max="7946" width="16.85546875" style="3" customWidth="1"/>
    <col min="7947" max="7947" width="17.85546875" style="3" customWidth="1"/>
    <col min="7948" max="7948" width="23.140625" style="3" customWidth="1"/>
    <col min="7949" max="8192" width="10.7109375" style="3"/>
    <col min="8193" max="8193" width="33.42578125" style="3" bestFit="1" customWidth="1"/>
    <col min="8194" max="8194" width="8.5703125" style="3" customWidth="1"/>
    <col min="8195" max="8195" width="14.28515625" style="3" customWidth="1"/>
    <col min="8196" max="8196" width="10.85546875" style="3" customWidth="1"/>
    <col min="8197" max="8197" width="15.42578125" style="3" customWidth="1"/>
    <col min="8198" max="8198" width="13.85546875" style="3" customWidth="1"/>
    <col min="8199" max="8199" width="23" style="3" customWidth="1"/>
    <col min="8200" max="8200" width="19.85546875" style="3" customWidth="1"/>
    <col min="8201" max="8201" width="16.7109375" style="3" customWidth="1"/>
    <col min="8202" max="8202" width="16.85546875" style="3" customWidth="1"/>
    <col min="8203" max="8203" width="17.85546875" style="3" customWidth="1"/>
    <col min="8204" max="8204" width="23.140625" style="3" customWidth="1"/>
    <col min="8205" max="8448" width="10.7109375" style="3"/>
    <col min="8449" max="8449" width="33.42578125" style="3" bestFit="1" customWidth="1"/>
    <col min="8450" max="8450" width="8.5703125" style="3" customWidth="1"/>
    <col min="8451" max="8451" width="14.28515625" style="3" customWidth="1"/>
    <col min="8452" max="8452" width="10.85546875" style="3" customWidth="1"/>
    <col min="8453" max="8453" width="15.42578125" style="3" customWidth="1"/>
    <col min="8454" max="8454" width="13.85546875" style="3" customWidth="1"/>
    <col min="8455" max="8455" width="23" style="3" customWidth="1"/>
    <col min="8456" max="8456" width="19.85546875" style="3" customWidth="1"/>
    <col min="8457" max="8457" width="16.7109375" style="3" customWidth="1"/>
    <col min="8458" max="8458" width="16.85546875" style="3" customWidth="1"/>
    <col min="8459" max="8459" width="17.85546875" style="3" customWidth="1"/>
    <col min="8460" max="8460" width="23.140625" style="3" customWidth="1"/>
    <col min="8461" max="8704" width="10.7109375" style="3"/>
    <col min="8705" max="8705" width="33.42578125" style="3" bestFit="1" customWidth="1"/>
    <col min="8706" max="8706" width="8.5703125" style="3" customWidth="1"/>
    <col min="8707" max="8707" width="14.28515625" style="3" customWidth="1"/>
    <col min="8708" max="8708" width="10.85546875" style="3" customWidth="1"/>
    <col min="8709" max="8709" width="15.42578125" style="3" customWidth="1"/>
    <col min="8710" max="8710" width="13.85546875" style="3" customWidth="1"/>
    <col min="8711" max="8711" width="23" style="3" customWidth="1"/>
    <col min="8712" max="8712" width="19.85546875" style="3" customWidth="1"/>
    <col min="8713" max="8713" width="16.7109375" style="3" customWidth="1"/>
    <col min="8714" max="8714" width="16.85546875" style="3" customWidth="1"/>
    <col min="8715" max="8715" width="17.85546875" style="3" customWidth="1"/>
    <col min="8716" max="8716" width="23.140625" style="3" customWidth="1"/>
    <col min="8717" max="8960" width="10.7109375" style="3"/>
    <col min="8961" max="8961" width="33.42578125" style="3" bestFit="1" customWidth="1"/>
    <col min="8962" max="8962" width="8.5703125" style="3" customWidth="1"/>
    <col min="8963" max="8963" width="14.28515625" style="3" customWidth="1"/>
    <col min="8964" max="8964" width="10.85546875" style="3" customWidth="1"/>
    <col min="8965" max="8965" width="15.42578125" style="3" customWidth="1"/>
    <col min="8966" max="8966" width="13.85546875" style="3" customWidth="1"/>
    <col min="8967" max="8967" width="23" style="3" customWidth="1"/>
    <col min="8968" max="8968" width="19.85546875" style="3" customWidth="1"/>
    <col min="8969" max="8969" width="16.7109375" style="3" customWidth="1"/>
    <col min="8970" max="8970" width="16.85546875" style="3" customWidth="1"/>
    <col min="8971" max="8971" width="17.85546875" style="3" customWidth="1"/>
    <col min="8972" max="8972" width="23.140625" style="3" customWidth="1"/>
    <col min="8973" max="9216" width="10.7109375" style="3"/>
    <col min="9217" max="9217" width="33.42578125" style="3" bestFit="1" customWidth="1"/>
    <col min="9218" max="9218" width="8.5703125" style="3" customWidth="1"/>
    <col min="9219" max="9219" width="14.28515625" style="3" customWidth="1"/>
    <col min="9220" max="9220" width="10.85546875" style="3" customWidth="1"/>
    <col min="9221" max="9221" width="15.42578125" style="3" customWidth="1"/>
    <col min="9222" max="9222" width="13.85546875" style="3" customWidth="1"/>
    <col min="9223" max="9223" width="23" style="3" customWidth="1"/>
    <col min="9224" max="9224" width="19.85546875" style="3" customWidth="1"/>
    <col min="9225" max="9225" width="16.7109375" style="3" customWidth="1"/>
    <col min="9226" max="9226" width="16.85546875" style="3" customWidth="1"/>
    <col min="9227" max="9227" width="17.85546875" style="3" customWidth="1"/>
    <col min="9228" max="9228" width="23.140625" style="3" customWidth="1"/>
    <col min="9229" max="9472" width="10.7109375" style="3"/>
    <col min="9473" max="9473" width="33.42578125" style="3" bestFit="1" customWidth="1"/>
    <col min="9474" max="9474" width="8.5703125" style="3" customWidth="1"/>
    <col min="9475" max="9475" width="14.28515625" style="3" customWidth="1"/>
    <col min="9476" max="9476" width="10.85546875" style="3" customWidth="1"/>
    <col min="9477" max="9477" width="15.42578125" style="3" customWidth="1"/>
    <col min="9478" max="9478" width="13.85546875" style="3" customWidth="1"/>
    <col min="9479" max="9479" width="23" style="3" customWidth="1"/>
    <col min="9480" max="9480" width="19.85546875" style="3" customWidth="1"/>
    <col min="9481" max="9481" width="16.7109375" style="3" customWidth="1"/>
    <col min="9482" max="9482" width="16.85546875" style="3" customWidth="1"/>
    <col min="9483" max="9483" width="17.85546875" style="3" customWidth="1"/>
    <col min="9484" max="9484" width="23.140625" style="3" customWidth="1"/>
    <col min="9485" max="9728" width="10.7109375" style="3"/>
    <col min="9729" max="9729" width="33.42578125" style="3" bestFit="1" customWidth="1"/>
    <col min="9730" max="9730" width="8.5703125" style="3" customWidth="1"/>
    <col min="9731" max="9731" width="14.28515625" style="3" customWidth="1"/>
    <col min="9732" max="9732" width="10.85546875" style="3" customWidth="1"/>
    <col min="9733" max="9733" width="15.42578125" style="3" customWidth="1"/>
    <col min="9734" max="9734" width="13.85546875" style="3" customWidth="1"/>
    <col min="9735" max="9735" width="23" style="3" customWidth="1"/>
    <col min="9736" max="9736" width="19.85546875" style="3" customWidth="1"/>
    <col min="9737" max="9737" width="16.7109375" style="3" customWidth="1"/>
    <col min="9738" max="9738" width="16.85546875" style="3" customWidth="1"/>
    <col min="9739" max="9739" width="17.85546875" style="3" customWidth="1"/>
    <col min="9740" max="9740" width="23.140625" style="3" customWidth="1"/>
    <col min="9741" max="9984" width="10.7109375" style="3"/>
    <col min="9985" max="9985" width="33.42578125" style="3" bestFit="1" customWidth="1"/>
    <col min="9986" max="9986" width="8.5703125" style="3" customWidth="1"/>
    <col min="9987" max="9987" width="14.28515625" style="3" customWidth="1"/>
    <col min="9988" max="9988" width="10.85546875" style="3" customWidth="1"/>
    <col min="9989" max="9989" width="15.42578125" style="3" customWidth="1"/>
    <col min="9990" max="9990" width="13.85546875" style="3" customWidth="1"/>
    <col min="9991" max="9991" width="23" style="3" customWidth="1"/>
    <col min="9992" max="9992" width="19.85546875" style="3" customWidth="1"/>
    <col min="9993" max="9993" width="16.7109375" style="3" customWidth="1"/>
    <col min="9994" max="9994" width="16.85546875" style="3" customWidth="1"/>
    <col min="9995" max="9995" width="17.85546875" style="3" customWidth="1"/>
    <col min="9996" max="9996" width="23.140625" style="3" customWidth="1"/>
    <col min="9997" max="10240" width="10.7109375" style="3"/>
    <col min="10241" max="10241" width="33.42578125" style="3" bestFit="1" customWidth="1"/>
    <col min="10242" max="10242" width="8.5703125" style="3" customWidth="1"/>
    <col min="10243" max="10243" width="14.28515625" style="3" customWidth="1"/>
    <col min="10244" max="10244" width="10.85546875" style="3" customWidth="1"/>
    <col min="10245" max="10245" width="15.42578125" style="3" customWidth="1"/>
    <col min="10246" max="10246" width="13.85546875" style="3" customWidth="1"/>
    <col min="10247" max="10247" width="23" style="3" customWidth="1"/>
    <col min="10248" max="10248" width="19.85546875" style="3" customWidth="1"/>
    <col min="10249" max="10249" width="16.7109375" style="3" customWidth="1"/>
    <col min="10250" max="10250" width="16.85546875" style="3" customWidth="1"/>
    <col min="10251" max="10251" width="17.85546875" style="3" customWidth="1"/>
    <col min="10252" max="10252" width="23.140625" style="3" customWidth="1"/>
    <col min="10253" max="10496" width="10.7109375" style="3"/>
    <col min="10497" max="10497" width="33.42578125" style="3" bestFit="1" customWidth="1"/>
    <col min="10498" max="10498" width="8.5703125" style="3" customWidth="1"/>
    <col min="10499" max="10499" width="14.28515625" style="3" customWidth="1"/>
    <col min="10500" max="10500" width="10.85546875" style="3" customWidth="1"/>
    <col min="10501" max="10501" width="15.42578125" style="3" customWidth="1"/>
    <col min="10502" max="10502" width="13.85546875" style="3" customWidth="1"/>
    <col min="10503" max="10503" width="23" style="3" customWidth="1"/>
    <col min="10504" max="10504" width="19.85546875" style="3" customWidth="1"/>
    <col min="10505" max="10505" width="16.7109375" style="3" customWidth="1"/>
    <col min="10506" max="10506" width="16.85546875" style="3" customWidth="1"/>
    <col min="10507" max="10507" width="17.85546875" style="3" customWidth="1"/>
    <col min="10508" max="10508" width="23.140625" style="3" customWidth="1"/>
    <col min="10509" max="10752" width="10.7109375" style="3"/>
    <col min="10753" max="10753" width="33.42578125" style="3" bestFit="1" customWidth="1"/>
    <col min="10754" max="10754" width="8.5703125" style="3" customWidth="1"/>
    <col min="10755" max="10755" width="14.28515625" style="3" customWidth="1"/>
    <col min="10756" max="10756" width="10.85546875" style="3" customWidth="1"/>
    <col min="10757" max="10757" width="15.42578125" style="3" customWidth="1"/>
    <col min="10758" max="10758" width="13.85546875" style="3" customWidth="1"/>
    <col min="10759" max="10759" width="23" style="3" customWidth="1"/>
    <col min="10760" max="10760" width="19.85546875" style="3" customWidth="1"/>
    <col min="10761" max="10761" width="16.7109375" style="3" customWidth="1"/>
    <col min="10762" max="10762" width="16.85546875" style="3" customWidth="1"/>
    <col min="10763" max="10763" width="17.85546875" style="3" customWidth="1"/>
    <col min="10764" max="10764" width="23.140625" style="3" customWidth="1"/>
    <col min="10765" max="11008" width="10.7109375" style="3"/>
    <col min="11009" max="11009" width="33.42578125" style="3" bestFit="1" customWidth="1"/>
    <col min="11010" max="11010" width="8.5703125" style="3" customWidth="1"/>
    <col min="11011" max="11011" width="14.28515625" style="3" customWidth="1"/>
    <col min="11012" max="11012" width="10.85546875" style="3" customWidth="1"/>
    <col min="11013" max="11013" width="15.42578125" style="3" customWidth="1"/>
    <col min="11014" max="11014" width="13.85546875" style="3" customWidth="1"/>
    <col min="11015" max="11015" width="23" style="3" customWidth="1"/>
    <col min="11016" max="11016" width="19.85546875" style="3" customWidth="1"/>
    <col min="11017" max="11017" width="16.7109375" style="3" customWidth="1"/>
    <col min="11018" max="11018" width="16.85546875" style="3" customWidth="1"/>
    <col min="11019" max="11019" width="17.85546875" style="3" customWidth="1"/>
    <col min="11020" max="11020" width="23.140625" style="3" customWidth="1"/>
    <col min="11021" max="11264" width="10.7109375" style="3"/>
    <col min="11265" max="11265" width="33.42578125" style="3" bestFit="1" customWidth="1"/>
    <col min="11266" max="11266" width="8.5703125" style="3" customWidth="1"/>
    <col min="11267" max="11267" width="14.28515625" style="3" customWidth="1"/>
    <col min="11268" max="11268" width="10.85546875" style="3" customWidth="1"/>
    <col min="11269" max="11269" width="15.42578125" style="3" customWidth="1"/>
    <col min="11270" max="11270" width="13.85546875" style="3" customWidth="1"/>
    <col min="11271" max="11271" width="23" style="3" customWidth="1"/>
    <col min="11272" max="11272" width="19.85546875" style="3" customWidth="1"/>
    <col min="11273" max="11273" width="16.7109375" style="3" customWidth="1"/>
    <col min="11274" max="11274" width="16.85546875" style="3" customWidth="1"/>
    <col min="11275" max="11275" width="17.85546875" style="3" customWidth="1"/>
    <col min="11276" max="11276" width="23.140625" style="3" customWidth="1"/>
    <col min="11277" max="11520" width="10.7109375" style="3"/>
    <col min="11521" max="11521" width="33.42578125" style="3" bestFit="1" customWidth="1"/>
    <col min="11522" max="11522" width="8.5703125" style="3" customWidth="1"/>
    <col min="11523" max="11523" width="14.28515625" style="3" customWidth="1"/>
    <col min="11524" max="11524" width="10.85546875" style="3" customWidth="1"/>
    <col min="11525" max="11525" width="15.42578125" style="3" customWidth="1"/>
    <col min="11526" max="11526" width="13.85546875" style="3" customWidth="1"/>
    <col min="11527" max="11527" width="23" style="3" customWidth="1"/>
    <col min="11528" max="11528" width="19.85546875" style="3" customWidth="1"/>
    <col min="11529" max="11529" width="16.7109375" style="3" customWidth="1"/>
    <col min="11530" max="11530" width="16.85546875" style="3" customWidth="1"/>
    <col min="11531" max="11531" width="17.85546875" style="3" customWidth="1"/>
    <col min="11532" max="11532" width="23.140625" style="3" customWidth="1"/>
    <col min="11533" max="11776" width="10.7109375" style="3"/>
    <col min="11777" max="11777" width="33.42578125" style="3" bestFit="1" customWidth="1"/>
    <col min="11778" max="11778" width="8.5703125" style="3" customWidth="1"/>
    <col min="11779" max="11779" width="14.28515625" style="3" customWidth="1"/>
    <col min="11780" max="11780" width="10.85546875" style="3" customWidth="1"/>
    <col min="11781" max="11781" width="15.42578125" style="3" customWidth="1"/>
    <col min="11782" max="11782" width="13.85546875" style="3" customWidth="1"/>
    <col min="11783" max="11783" width="23" style="3" customWidth="1"/>
    <col min="11784" max="11784" width="19.85546875" style="3" customWidth="1"/>
    <col min="11785" max="11785" width="16.7109375" style="3" customWidth="1"/>
    <col min="11786" max="11786" width="16.85546875" style="3" customWidth="1"/>
    <col min="11787" max="11787" width="17.85546875" style="3" customWidth="1"/>
    <col min="11788" max="11788" width="23.140625" style="3" customWidth="1"/>
    <col min="11789" max="12032" width="10.7109375" style="3"/>
    <col min="12033" max="12033" width="33.42578125" style="3" bestFit="1" customWidth="1"/>
    <col min="12034" max="12034" width="8.5703125" style="3" customWidth="1"/>
    <col min="12035" max="12035" width="14.28515625" style="3" customWidth="1"/>
    <col min="12036" max="12036" width="10.85546875" style="3" customWidth="1"/>
    <col min="12037" max="12037" width="15.42578125" style="3" customWidth="1"/>
    <col min="12038" max="12038" width="13.85546875" style="3" customWidth="1"/>
    <col min="12039" max="12039" width="23" style="3" customWidth="1"/>
    <col min="12040" max="12040" width="19.85546875" style="3" customWidth="1"/>
    <col min="12041" max="12041" width="16.7109375" style="3" customWidth="1"/>
    <col min="12042" max="12042" width="16.85546875" style="3" customWidth="1"/>
    <col min="12043" max="12043" width="17.85546875" style="3" customWidth="1"/>
    <col min="12044" max="12044" width="23.140625" style="3" customWidth="1"/>
    <col min="12045" max="12288" width="10.7109375" style="3"/>
    <col min="12289" max="12289" width="33.42578125" style="3" bestFit="1" customWidth="1"/>
    <col min="12290" max="12290" width="8.5703125" style="3" customWidth="1"/>
    <col min="12291" max="12291" width="14.28515625" style="3" customWidth="1"/>
    <col min="12292" max="12292" width="10.85546875" style="3" customWidth="1"/>
    <col min="12293" max="12293" width="15.42578125" style="3" customWidth="1"/>
    <col min="12294" max="12294" width="13.85546875" style="3" customWidth="1"/>
    <col min="12295" max="12295" width="23" style="3" customWidth="1"/>
    <col min="12296" max="12296" width="19.85546875" style="3" customWidth="1"/>
    <col min="12297" max="12297" width="16.7109375" style="3" customWidth="1"/>
    <col min="12298" max="12298" width="16.85546875" style="3" customWidth="1"/>
    <col min="12299" max="12299" width="17.85546875" style="3" customWidth="1"/>
    <col min="12300" max="12300" width="23.140625" style="3" customWidth="1"/>
    <col min="12301" max="12544" width="10.7109375" style="3"/>
    <col min="12545" max="12545" width="33.42578125" style="3" bestFit="1" customWidth="1"/>
    <col min="12546" max="12546" width="8.5703125" style="3" customWidth="1"/>
    <col min="12547" max="12547" width="14.28515625" style="3" customWidth="1"/>
    <col min="12548" max="12548" width="10.85546875" style="3" customWidth="1"/>
    <col min="12549" max="12549" width="15.42578125" style="3" customWidth="1"/>
    <col min="12550" max="12550" width="13.85546875" style="3" customWidth="1"/>
    <col min="12551" max="12551" width="23" style="3" customWidth="1"/>
    <col min="12552" max="12552" width="19.85546875" style="3" customWidth="1"/>
    <col min="12553" max="12553" width="16.7109375" style="3" customWidth="1"/>
    <col min="12554" max="12554" width="16.85546875" style="3" customWidth="1"/>
    <col min="12555" max="12555" width="17.85546875" style="3" customWidth="1"/>
    <col min="12556" max="12556" width="23.140625" style="3" customWidth="1"/>
    <col min="12557" max="12800" width="10.7109375" style="3"/>
    <col min="12801" max="12801" width="33.42578125" style="3" bestFit="1" customWidth="1"/>
    <col min="12802" max="12802" width="8.5703125" style="3" customWidth="1"/>
    <col min="12803" max="12803" width="14.28515625" style="3" customWidth="1"/>
    <col min="12804" max="12804" width="10.85546875" style="3" customWidth="1"/>
    <col min="12805" max="12805" width="15.42578125" style="3" customWidth="1"/>
    <col min="12806" max="12806" width="13.85546875" style="3" customWidth="1"/>
    <col min="12807" max="12807" width="23" style="3" customWidth="1"/>
    <col min="12808" max="12808" width="19.85546875" style="3" customWidth="1"/>
    <col min="12809" max="12809" width="16.7109375" style="3" customWidth="1"/>
    <col min="12810" max="12810" width="16.85546875" style="3" customWidth="1"/>
    <col min="12811" max="12811" width="17.85546875" style="3" customWidth="1"/>
    <col min="12812" max="12812" width="23.140625" style="3" customWidth="1"/>
    <col min="12813" max="13056" width="10.7109375" style="3"/>
    <col min="13057" max="13057" width="33.42578125" style="3" bestFit="1" customWidth="1"/>
    <col min="13058" max="13058" width="8.5703125" style="3" customWidth="1"/>
    <col min="13059" max="13059" width="14.28515625" style="3" customWidth="1"/>
    <col min="13060" max="13060" width="10.85546875" style="3" customWidth="1"/>
    <col min="13061" max="13061" width="15.42578125" style="3" customWidth="1"/>
    <col min="13062" max="13062" width="13.85546875" style="3" customWidth="1"/>
    <col min="13063" max="13063" width="23" style="3" customWidth="1"/>
    <col min="13064" max="13064" width="19.85546875" style="3" customWidth="1"/>
    <col min="13065" max="13065" width="16.7109375" style="3" customWidth="1"/>
    <col min="13066" max="13066" width="16.85546875" style="3" customWidth="1"/>
    <col min="13067" max="13067" width="17.85546875" style="3" customWidth="1"/>
    <col min="13068" max="13068" width="23.140625" style="3" customWidth="1"/>
    <col min="13069" max="13312" width="10.7109375" style="3"/>
    <col min="13313" max="13313" width="33.42578125" style="3" bestFit="1" customWidth="1"/>
    <col min="13314" max="13314" width="8.5703125" style="3" customWidth="1"/>
    <col min="13315" max="13315" width="14.28515625" style="3" customWidth="1"/>
    <col min="13316" max="13316" width="10.85546875" style="3" customWidth="1"/>
    <col min="13317" max="13317" width="15.42578125" style="3" customWidth="1"/>
    <col min="13318" max="13318" width="13.85546875" style="3" customWidth="1"/>
    <col min="13319" max="13319" width="23" style="3" customWidth="1"/>
    <col min="13320" max="13320" width="19.85546875" style="3" customWidth="1"/>
    <col min="13321" max="13321" width="16.7109375" style="3" customWidth="1"/>
    <col min="13322" max="13322" width="16.85546875" style="3" customWidth="1"/>
    <col min="13323" max="13323" width="17.85546875" style="3" customWidth="1"/>
    <col min="13324" max="13324" width="23.140625" style="3" customWidth="1"/>
    <col min="13325" max="13568" width="10.7109375" style="3"/>
    <col min="13569" max="13569" width="33.42578125" style="3" bestFit="1" customWidth="1"/>
    <col min="13570" max="13570" width="8.5703125" style="3" customWidth="1"/>
    <col min="13571" max="13571" width="14.28515625" style="3" customWidth="1"/>
    <col min="13572" max="13572" width="10.85546875" style="3" customWidth="1"/>
    <col min="13573" max="13573" width="15.42578125" style="3" customWidth="1"/>
    <col min="13574" max="13574" width="13.85546875" style="3" customWidth="1"/>
    <col min="13575" max="13575" width="23" style="3" customWidth="1"/>
    <col min="13576" max="13576" width="19.85546875" style="3" customWidth="1"/>
    <col min="13577" max="13577" width="16.7109375" style="3" customWidth="1"/>
    <col min="13578" max="13578" width="16.85546875" style="3" customWidth="1"/>
    <col min="13579" max="13579" width="17.85546875" style="3" customWidth="1"/>
    <col min="13580" max="13580" width="23.140625" style="3" customWidth="1"/>
    <col min="13581" max="13824" width="10.7109375" style="3"/>
    <col min="13825" max="13825" width="33.42578125" style="3" bestFit="1" customWidth="1"/>
    <col min="13826" max="13826" width="8.5703125" style="3" customWidth="1"/>
    <col min="13827" max="13827" width="14.28515625" style="3" customWidth="1"/>
    <col min="13828" max="13828" width="10.85546875" style="3" customWidth="1"/>
    <col min="13829" max="13829" width="15.42578125" style="3" customWidth="1"/>
    <col min="13830" max="13830" width="13.85546875" style="3" customWidth="1"/>
    <col min="13831" max="13831" width="23" style="3" customWidth="1"/>
    <col min="13832" max="13832" width="19.85546875" style="3" customWidth="1"/>
    <col min="13833" max="13833" width="16.7109375" style="3" customWidth="1"/>
    <col min="13834" max="13834" width="16.85546875" style="3" customWidth="1"/>
    <col min="13835" max="13835" width="17.85546875" style="3" customWidth="1"/>
    <col min="13836" max="13836" width="23.140625" style="3" customWidth="1"/>
    <col min="13837" max="14080" width="10.7109375" style="3"/>
    <col min="14081" max="14081" width="33.42578125" style="3" bestFit="1" customWidth="1"/>
    <col min="14082" max="14082" width="8.5703125" style="3" customWidth="1"/>
    <col min="14083" max="14083" width="14.28515625" style="3" customWidth="1"/>
    <col min="14084" max="14084" width="10.85546875" style="3" customWidth="1"/>
    <col min="14085" max="14085" width="15.42578125" style="3" customWidth="1"/>
    <col min="14086" max="14086" width="13.85546875" style="3" customWidth="1"/>
    <col min="14087" max="14087" width="23" style="3" customWidth="1"/>
    <col min="14088" max="14088" width="19.85546875" style="3" customWidth="1"/>
    <col min="14089" max="14089" width="16.7109375" style="3" customWidth="1"/>
    <col min="14090" max="14090" width="16.85546875" style="3" customWidth="1"/>
    <col min="14091" max="14091" width="17.85546875" style="3" customWidth="1"/>
    <col min="14092" max="14092" width="23.140625" style="3" customWidth="1"/>
    <col min="14093" max="14336" width="10.7109375" style="3"/>
    <col min="14337" max="14337" width="33.42578125" style="3" bestFit="1" customWidth="1"/>
    <col min="14338" max="14338" width="8.5703125" style="3" customWidth="1"/>
    <col min="14339" max="14339" width="14.28515625" style="3" customWidth="1"/>
    <col min="14340" max="14340" width="10.85546875" style="3" customWidth="1"/>
    <col min="14341" max="14341" width="15.42578125" style="3" customWidth="1"/>
    <col min="14342" max="14342" width="13.85546875" style="3" customWidth="1"/>
    <col min="14343" max="14343" width="23" style="3" customWidth="1"/>
    <col min="14344" max="14344" width="19.85546875" style="3" customWidth="1"/>
    <col min="14345" max="14345" width="16.7109375" style="3" customWidth="1"/>
    <col min="14346" max="14346" width="16.85546875" style="3" customWidth="1"/>
    <col min="14347" max="14347" width="17.85546875" style="3" customWidth="1"/>
    <col min="14348" max="14348" width="23.140625" style="3" customWidth="1"/>
    <col min="14349" max="14592" width="10.7109375" style="3"/>
    <col min="14593" max="14593" width="33.42578125" style="3" bestFit="1" customWidth="1"/>
    <col min="14594" max="14594" width="8.5703125" style="3" customWidth="1"/>
    <col min="14595" max="14595" width="14.28515625" style="3" customWidth="1"/>
    <col min="14596" max="14596" width="10.85546875" style="3" customWidth="1"/>
    <col min="14597" max="14597" width="15.42578125" style="3" customWidth="1"/>
    <col min="14598" max="14598" width="13.85546875" style="3" customWidth="1"/>
    <col min="14599" max="14599" width="23" style="3" customWidth="1"/>
    <col min="14600" max="14600" width="19.85546875" style="3" customWidth="1"/>
    <col min="14601" max="14601" width="16.7109375" style="3" customWidth="1"/>
    <col min="14602" max="14602" width="16.85546875" style="3" customWidth="1"/>
    <col min="14603" max="14603" width="17.85546875" style="3" customWidth="1"/>
    <col min="14604" max="14604" width="23.140625" style="3" customWidth="1"/>
    <col min="14605" max="14848" width="10.7109375" style="3"/>
    <col min="14849" max="14849" width="33.42578125" style="3" bestFit="1" customWidth="1"/>
    <col min="14850" max="14850" width="8.5703125" style="3" customWidth="1"/>
    <col min="14851" max="14851" width="14.28515625" style="3" customWidth="1"/>
    <col min="14852" max="14852" width="10.85546875" style="3" customWidth="1"/>
    <col min="14853" max="14853" width="15.42578125" style="3" customWidth="1"/>
    <col min="14854" max="14854" width="13.85546875" style="3" customWidth="1"/>
    <col min="14855" max="14855" width="23" style="3" customWidth="1"/>
    <col min="14856" max="14856" width="19.85546875" style="3" customWidth="1"/>
    <col min="14857" max="14857" width="16.7109375" style="3" customWidth="1"/>
    <col min="14858" max="14858" width="16.85546875" style="3" customWidth="1"/>
    <col min="14859" max="14859" width="17.85546875" style="3" customWidth="1"/>
    <col min="14860" max="14860" width="23.140625" style="3" customWidth="1"/>
    <col min="14861" max="15104" width="10.7109375" style="3"/>
    <col min="15105" max="15105" width="33.42578125" style="3" bestFit="1" customWidth="1"/>
    <col min="15106" max="15106" width="8.5703125" style="3" customWidth="1"/>
    <col min="15107" max="15107" width="14.28515625" style="3" customWidth="1"/>
    <col min="15108" max="15108" width="10.85546875" style="3" customWidth="1"/>
    <col min="15109" max="15109" width="15.42578125" style="3" customWidth="1"/>
    <col min="15110" max="15110" width="13.85546875" style="3" customWidth="1"/>
    <col min="15111" max="15111" width="23" style="3" customWidth="1"/>
    <col min="15112" max="15112" width="19.85546875" style="3" customWidth="1"/>
    <col min="15113" max="15113" width="16.7109375" style="3" customWidth="1"/>
    <col min="15114" max="15114" width="16.85546875" style="3" customWidth="1"/>
    <col min="15115" max="15115" width="17.85546875" style="3" customWidth="1"/>
    <col min="15116" max="15116" width="23.140625" style="3" customWidth="1"/>
    <col min="15117" max="15360" width="10.7109375" style="3"/>
    <col min="15361" max="15361" width="33.42578125" style="3" bestFit="1" customWidth="1"/>
    <col min="15362" max="15362" width="8.5703125" style="3" customWidth="1"/>
    <col min="15363" max="15363" width="14.28515625" style="3" customWidth="1"/>
    <col min="15364" max="15364" width="10.85546875" style="3" customWidth="1"/>
    <col min="15365" max="15365" width="15.42578125" style="3" customWidth="1"/>
    <col min="15366" max="15366" width="13.85546875" style="3" customWidth="1"/>
    <col min="15367" max="15367" width="23" style="3" customWidth="1"/>
    <col min="15368" max="15368" width="19.85546875" style="3" customWidth="1"/>
    <col min="15369" max="15369" width="16.7109375" style="3" customWidth="1"/>
    <col min="15370" max="15370" width="16.85546875" style="3" customWidth="1"/>
    <col min="15371" max="15371" width="17.85546875" style="3" customWidth="1"/>
    <col min="15372" max="15372" width="23.140625" style="3" customWidth="1"/>
    <col min="15373" max="15616" width="10.7109375" style="3"/>
    <col min="15617" max="15617" width="33.42578125" style="3" bestFit="1" customWidth="1"/>
    <col min="15618" max="15618" width="8.5703125" style="3" customWidth="1"/>
    <col min="15619" max="15619" width="14.28515625" style="3" customWidth="1"/>
    <col min="15620" max="15620" width="10.85546875" style="3" customWidth="1"/>
    <col min="15621" max="15621" width="15.42578125" style="3" customWidth="1"/>
    <col min="15622" max="15622" width="13.85546875" style="3" customWidth="1"/>
    <col min="15623" max="15623" width="23" style="3" customWidth="1"/>
    <col min="15624" max="15624" width="19.85546875" style="3" customWidth="1"/>
    <col min="15625" max="15625" width="16.7109375" style="3" customWidth="1"/>
    <col min="15626" max="15626" width="16.85546875" style="3" customWidth="1"/>
    <col min="15627" max="15627" width="17.85546875" style="3" customWidth="1"/>
    <col min="15628" max="15628" width="23.140625" style="3" customWidth="1"/>
    <col min="15629" max="15872" width="10.7109375" style="3"/>
    <col min="15873" max="15873" width="33.42578125" style="3" bestFit="1" customWidth="1"/>
    <col min="15874" max="15874" width="8.5703125" style="3" customWidth="1"/>
    <col min="15875" max="15875" width="14.28515625" style="3" customWidth="1"/>
    <col min="15876" max="15876" width="10.85546875" style="3" customWidth="1"/>
    <col min="15877" max="15877" width="15.42578125" style="3" customWidth="1"/>
    <col min="15878" max="15878" width="13.85546875" style="3" customWidth="1"/>
    <col min="15879" max="15879" width="23" style="3" customWidth="1"/>
    <col min="15880" max="15880" width="19.85546875" style="3" customWidth="1"/>
    <col min="15881" max="15881" width="16.7109375" style="3" customWidth="1"/>
    <col min="15882" max="15882" width="16.85546875" style="3" customWidth="1"/>
    <col min="15883" max="15883" width="17.85546875" style="3" customWidth="1"/>
    <col min="15884" max="15884" width="23.140625" style="3" customWidth="1"/>
    <col min="15885" max="16128" width="10.7109375" style="3"/>
    <col min="16129" max="16129" width="33.42578125" style="3" bestFit="1" customWidth="1"/>
    <col min="16130" max="16130" width="8.5703125" style="3" customWidth="1"/>
    <col min="16131" max="16131" width="14.28515625" style="3" customWidth="1"/>
    <col min="16132" max="16132" width="10.85546875" style="3" customWidth="1"/>
    <col min="16133" max="16133" width="15.42578125" style="3" customWidth="1"/>
    <col min="16134" max="16134" width="13.85546875" style="3" customWidth="1"/>
    <col min="16135" max="16135" width="23" style="3" customWidth="1"/>
    <col min="16136" max="16136" width="19.85546875" style="3" customWidth="1"/>
    <col min="16137" max="16137" width="16.7109375" style="3" customWidth="1"/>
    <col min="16138" max="16138" width="16.85546875" style="3" customWidth="1"/>
    <col min="16139" max="16139" width="17.85546875" style="3" customWidth="1"/>
    <col min="16140" max="16140" width="23.140625" style="3" customWidth="1"/>
    <col min="16141" max="16384" width="10.7109375" style="3"/>
  </cols>
  <sheetData>
    <row r="1" spans="1:14" s="1" customFormat="1" ht="45.75" customHeight="1" x14ac:dyDescent="0.2">
      <c r="A1" s="29" t="s">
        <v>0</v>
      </c>
      <c r="B1" s="29" t="s">
        <v>1</v>
      </c>
      <c r="C1" s="29" t="s">
        <v>2</v>
      </c>
      <c r="D1" s="29"/>
      <c r="E1" s="29"/>
      <c r="F1" s="29" t="s">
        <v>14</v>
      </c>
      <c r="G1" s="29"/>
      <c r="H1" s="29" t="s">
        <v>15</v>
      </c>
      <c r="I1" s="29"/>
      <c r="J1" s="23" t="s">
        <v>3</v>
      </c>
      <c r="K1" s="29" t="s">
        <v>21</v>
      </c>
      <c r="L1" s="29"/>
      <c r="M1" s="29" t="s">
        <v>18</v>
      </c>
      <c r="N1" s="29"/>
    </row>
    <row r="2" spans="1:14" s="2" customFormat="1" x14ac:dyDescent="0.25">
      <c r="A2" s="29"/>
      <c r="B2" s="29"/>
      <c r="C2" s="24" t="s">
        <v>4</v>
      </c>
      <c r="D2" s="24" t="s">
        <v>5</v>
      </c>
      <c r="E2" s="24" t="s">
        <v>6</v>
      </c>
      <c r="F2" s="25" t="s">
        <v>16</v>
      </c>
      <c r="G2" s="25" t="s">
        <v>17</v>
      </c>
      <c r="H2" s="25" t="s">
        <v>16</v>
      </c>
      <c r="I2" s="25" t="s">
        <v>17</v>
      </c>
      <c r="J2" s="25" t="s">
        <v>22</v>
      </c>
      <c r="K2" s="26" t="s">
        <v>19</v>
      </c>
      <c r="L2" s="26" t="s">
        <v>20</v>
      </c>
      <c r="M2" s="25" t="s">
        <v>16</v>
      </c>
      <c r="N2" s="25" t="s">
        <v>17</v>
      </c>
    </row>
    <row r="3" spans="1:14" ht="15.75" x14ac:dyDescent="0.25">
      <c r="A3" s="38" t="s">
        <v>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x14ac:dyDescent="0.25">
      <c r="A4" s="4" t="s">
        <v>13</v>
      </c>
      <c r="B4" s="4">
        <v>34</v>
      </c>
      <c r="C4" s="5" t="s">
        <v>8</v>
      </c>
      <c r="D4" s="5"/>
      <c r="E4" s="5"/>
      <c r="F4" s="7">
        <f>33/1000</f>
        <v>3.3000000000000002E-2</v>
      </c>
      <c r="G4" s="7">
        <f t="shared" ref="G4" si="0">(F4/J4)</f>
        <v>3.3000000000000002E-2</v>
      </c>
      <c r="H4" s="7">
        <f t="shared" ref="H4" si="1">F4*B4</f>
        <v>1.1220000000000001</v>
      </c>
      <c r="I4" s="7">
        <f t="shared" ref="I4" si="2">G4*B4</f>
        <v>1.1220000000000001</v>
      </c>
      <c r="J4" s="4">
        <v>1</v>
      </c>
      <c r="K4" s="4">
        <v>1</v>
      </c>
      <c r="L4" s="4">
        <v>1</v>
      </c>
      <c r="M4" s="6">
        <f>H4*K4*L4</f>
        <v>1.1220000000000001</v>
      </c>
      <c r="N4" s="7">
        <f t="shared" ref="N4" si="3">I4*K4*L4</f>
        <v>1.1220000000000001</v>
      </c>
    </row>
    <row r="5" spans="1:14" x14ac:dyDescent="0.25">
      <c r="A5" s="8"/>
      <c r="B5" s="9"/>
      <c r="C5" s="10"/>
      <c r="D5" s="10"/>
      <c r="E5" s="10"/>
      <c r="F5" s="11"/>
      <c r="G5" s="12"/>
      <c r="H5" s="12"/>
      <c r="I5" s="12"/>
      <c r="J5" s="35" t="s">
        <v>9</v>
      </c>
      <c r="K5" s="35"/>
      <c r="L5" s="35"/>
      <c r="M5" s="18">
        <f>SUM(M4:M4)</f>
        <v>1.1220000000000001</v>
      </c>
      <c r="N5" s="27">
        <f>SUM(N4:N4)</f>
        <v>1.1220000000000001</v>
      </c>
    </row>
    <row r="6" spans="1:14" ht="15.75" x14ac:dyDescent="0.25">
      <c r="A6" s="36" t="s">
        <v>28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7" spans="1:14" x14ac:dyDescent="0.25">
      <c r="A7" s="4" t="s">
        <v>27</v>
      </c>
      <c r="B7" s="4">
        <v>10</v>
      </c>
      <c r="C7" s="5" t="s">
        <v>8</v>
      </c>
      <c r="D7" s="5"/>
      <c r="E7" s="5"/>
      <c r="F7" s="6">
        <v>3</v>
      </c>
      <c r="G7" s="7">
        <f t="shared" ref="G7" si="4">(F7/J7)</f>
        <v>3.75</v>
      </c>
      <c r="H7" s="7">
        <f>F7*B7</f>
        <v>30</v>
      </c>
      <c r="I7" s="7">
        <f>G7*B7</f>
        <v>37.5</v>
      </c>
      <c r="J7" s="4">
        <v>0.8</v>
      </c>
      <c r="K7" s="4">
        <v>0.8</v>
      </c>
      <c r="L7" s="4">
        <f>0.1+(0.9/B7)</f>
        <v>0.19</v>
      </c>
      <c r="M7" s="6">
        <v>10</v>
      </c>
      <c r="N7" s="6">
        <f>I7*K7*L7</f>
        <v>5.7</v>
      </c>
    </row>
    <row r="8" spans="1:14" x14ac:dyDescent="0.25">
      <c r="A8" s="8"/>
      <c r="B8" s="9"/>
      <c r="C8" s="10"/>
      <c r="D8" s="10"/>
      <c r="E8" s="10"/>
      <c r="F8" s="11"/>
      <c r="G8" s="12"/>
      <c r="H8" s="35" t="s">
        <v>10</v>
      </c>
      <c r="I8" s="35"/>
      <c r="J8" s="35"/>
      <c r="K8" s="35"/>
      <c r="L8" s="35"/>
      <c r="M8" s="18">
        <f>SUM(M7:M7)</f>
        <v>10</v>
      </c>
      <c r="N8" s="27">
        <f>SUM(N7:N7)</f>
        <v>5.7</v>
      </c>
    </row>
    <row r="9" spans="1:14" ht="15.75" x14ac:dyDescent="0.25">
      <c r="A9" s="36" t="s">
        <v>11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x14ac:dyDescent="0.25">
      <c r="A10" s="4" t="s">
        <v>62</v>
      </c>
      <c r="B10" s="4">
        <v>1</v>
      </c>
      <c r="C10" s="5"/>
      <c r="D10" s="5"/>
      <c r="E10" s="5" t="s">
        <v>8</v>
      </c>
      <c r="F10" s="6">
        <v>24</v>
      </c>
      <c r="G10" s="7">
        <f t="shared" ref="G10:G11" si="5">(F10/J10)</f>
        <v>30</v>
      </c>
      <c r="H10" s="7">
        <f t="shared" ref="H10:H11" si="6">F10*B10</f>
        <v>24</v>
      </c>
      <c r="I10" s="7">
        <f t="shared" ref="I10:I11" si="7">G10*B10</f>
        <v>30</v>
      </c>
      <c r="J10" s="4">
        <v>0.8</v>
      </c>
      <c r="K10" s="4">
        <v>1</v>
      </c>
      <c r="L10" s="4">
        <v>1</v>
      </c>
      <c r="M10" s="6">
        <f t="shared" ref="M10:M11" si="8">H10*K10*L10</f>
        <v>24</v>
      </c>
      <c r="N10" s="7">
        <f t="shared" ref="N10:N11" si="9">I10*K10*L10</f>
        <v>30</v>
      </c>
    </row>
    <row r="11" spans="1:14" x14ac:dyDescent="0.25">
      <c r="A11" s="4" t="s">
        <v>60</v>
      </c>
      <c r="B11" s="4">
        <v>2</v>
      </c>
      <c r="C11" s="5" t="s">
        <v>8</v>
      </c>
      <c r="D11" s="5"/>
      <c r="E11" s="5"/>
      <c r="F11" s="6">
        <v>0.41</v>
      </c>
      <c r="G11" s="7">
        <f t="shared" si="5"/>
        <v>0.51249999999999996</v>
      </c>
      <c r="H11" s="7">
        <f t="shared" si="6"/>
        <v>0.82</v>
      </c>
      <c r="I11" s="7">
        <f t="shared" si="7"/>
        <v>1.0249999999999999</v>
      </c>
      <c r="J11" s="4">
        <v>0.8</v>
      </c>
      <c r="K11" s="4">
        <v>1</v>
      </c>
      <c r="L11" s="4">
        <v>1</v>
      </c>
      <c r="M11" s="6">
        <f t="shared" si="8"/>
        <v>0.82</v>
      </c>
      <c r="N11" s="7">
        <f t="shared" si="9"/>
        <v>1.0249999999999999</v>
      </c>
    </row>
    <row r="12" spans="1:14" x14ac:dyDescent="0.25">
      <c r="A12" s="4" t="s">
        <v>61</v>
      </c>
      <c r="B12" s="4">
        <v>10</v>
      </c>
      <c r="C12" s="5" t="s">
        <v>8</v>
      </c>
      <c r="D12" s="5"/>
      <c r="E12" s="5"/>
      <c r="F12" s="6">
        <v>0.03</v>
      </c>
      <c r="G12" s="7">
        <f t="shared" ref="G12" si="10">(F12/J12)</f>
        <v>3.7499999999999999E-2</v>
      </c>
      <c r="H12" s="7">
        <f t="shared" ref="H12" si="11">F12*B12</f>
        <v>0.3</v>
      </c>
      <c r="I12" s="7">
        <f t="shared" ref="I12" si="12">G12*B12</f>
        <v>0.375</v>
      </c>
      <c r="J12" s="4">
        <v>0.8</v>
      </c>
      <c r="K12" s="4">
        <v>1</v>
      </c>
      <c r="L12" s="4">
        <v>1</v>
      </c>
      <c r="M12" s="6">
        <f t="shared" ref="M12" si="13">H12*K12*L12</f>
        <v>0.3</v>
      </c>
      <c r="N12" s="7">
        <f t="shared" ref="N12" si="14">I12*K12*L12</f>
        <v>0.375</v>
      </c>
    </row>
    <row r="13" spans="1:14" x14ac:dyDescent="0.25">
      <c r="A13" s="13"/>
      <c r="B13" s="14"/>
      <c r="C13" s="15"/>
      <c r="D13" s="15"/>
      <c r="E13" s="15"/>
      <c r="F13" s="16"/>
      <c r="G13" s="17"/>
      <c r="H13" s="17"/>
      <c r="I13" s="17"/>
      <c r="J13" s="34" t="s">
        <v>12</v>
      </c>
      <c r="K13" s="34"/>
      <c r="L13" s="34"/>
      <c r="M13" s="18">
        <f>SUM(M12:M12)</f>
        <v>0.3</v>
      </c>
      <c r="N13" s="27">
        <f>SUM(N10:N12)</f>
        <v>31.4</v>
      </c>
    </row>
    <row r="14" spans="1:14" ht="15.75" x14ac:dyDescent="0.25">
      <c r="A14" s="36" t="s">
        <v>58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x14ac:dyDescent="0.25">
      <c r="A15" s="4" t="s">
        <v>29</v>
      </c>
      <c r="B15" s="4">
        <v>1</v>
      </c>
      <c r="C15" s="5" t="s">
        <v>8</v>
      </c>
      <c r="D15" s="5"/>
      <c r="E15" s="5"/>
      <c r="F15" s="4">
        <v>0.5</v>
      </c>
      <c r="G15" s="7">
        <f t="shared" ref="G15:G20" si="15">(F15/J15)</f>
        <v>0.625</v>
      </c>
      <c r="H15" s="7">
        <f t="shared" ref="H15:H37" si="16">F15*B15</f>
        <v>0.5</v>
      </c>
      <c r="I15" s="7">
        <f t="shared" ref="I15:I20" si="17">G15*B15</f>
        <v>0.625</v>
      </c>
      <c r="J15" s="4">
        <v>0.8</v>
      </c>
      <c r="K15" s="4">
        <v>0.8</v>
      </c>
      <c r="L15" s="4">
        <v>1</v>
      </c>
      <c r="M15" s="4"/>
      <c r="N15" s="7">
        <f t="shared" ref="N15:N37" si="18">I15*K15*L15</f>
        <v>0.5</v>
      </c>
    </row>
    <row r="16" spans="1:14" x14ac:dyDescent="0.25">
      <c r="A16" s="4" t="s">
        <v>30</v>
      </c>
      <c r="B16" s="4">
        <v>1</v>
      </c>
      <c r="C16" s="5" t="s">
        <v>8</v>
      </c>
      <c r="D16" s="5"/>
      <c r="E16" s="5"/>
      <c r="F16" s="4">
        <v>2.4</v>
      </c>
      <c r="G16" s="7">
        <f t="shared" si="15"/>
        <v>2.9999999999999996</v>
      </c>
      <c r="H16" s="7">
        <f t="shared" si="16"/>
        <v>2.4</v>
      </c>
      <c r="I16" s="7">
        <f t="shared" si="17"/>
        <v>2.9999999999999996</v>
      </c>
      <c r="J16" s="4">
        <v>0.8</v>
      </c>
      <c r="K16" s="4">
        <v>0.8</v>
      </c>
      <c r="L16" s="4">
        <v>1</v>
      </c>
      <c r="M16" s="4"/>
      <c r="N16" s="7">
        <f t="shared" si="18"/>
        <v>2.4</v>
      </c>
    </row>
    <row r="17" spans="1:14" x14ac:dyDescent="0.25">
      <c r="A17" s="4" t="s">
        <v>31</v>
      </c>
      <c r="B17" s="4">
        <v>1</v>
      </c>
      <c r="C17" s="5" t="s">
        <v>8</v>
      </c>
      <c r="D17" s="5"/>
      <c r="E17" s="5"/>
      <c r="F17" s="21">
        <v>2.4</v>
      </c>
      <c r="G17" s="7">
        <f t="shared" si="15"/>
        <v>2.9999999999999996</v>
      </c>
      <c r="H17" s="7">
        <f t="shared" si="16"/>
        <v>2.4</v>
      </c>
      <c r="I17" s="7">
        <f t="shared" si="17"/>
        <v>2.9999999999999996</v>
      </c>
      <c r="J17" s="4">
        <v>0.8</v>
      </c>
      <c r="K17" s="4">
        <v>0.8</v>
      </c>
      <c r="L17" s="4">
        <v>1</v>
      </c>
      <c r="M17" s="4"/>
      <c r="N17" s="7">
        <f t="shared" si="18"/>
        <v>2.4</v>
      </c>
    </row>
    <row r="18" spans="1:14" x14ac:dyDescent="0.25">
      <c r="A18" s="4" t="s">
        <v>32</v>
      </c>
      <c r="B18" s="4">
        <v>1</v>
      </c>
      <c r="C18" s="5" t="s">
        <v>8</v>
      </c>
      <c r="D18" s="5"/>
      <c r="E18" s="5"/>
      <c r="F18" s="4">
        <v>8.5000000000000006E-2</v>
      </c>
      <c r="G18" s="7">
        <f t="shared" si="15"/>
        <v>0.10625</v>
      </c>
      <c r="H18" s="7">
        <f t="shared" si="16"/>
        <v>8.5000000000000006E-2</v>
      </c>
      <c r="I18" s="7">
        <f t="shared" si="17"/>
        <v>0.10625</v>
      </c>
      <c r="J18" s="4">
        <v>0.8</v>
      </c>
      <c r="K18" s="4">
        <v>0.8</v>
      </c>
      <c r="L18" s="4">
        <v>1</v>
      </c>
      <c r="M18" s="4"/>
      <c r="N18" s="7">
        <f t="shared" si="18"/>
        <v>8.5000000000000006E-2</v>
      </c>
    </row>
    <row r="19" spans="1:14" x14ac:dyDescent="0.25">
      <c r="A19" s="4" t="s">
        <v>33</v>
      </c>
      <c r="B19" s="4">
        <v>1</v>
      </c>
      <c r="C19" s="5" t="s">
        <v>8</v>
      </c>
      <c r="D19" s="5"/>
      <c r="E19" s="5"/>
      <c r="F19" s="4">
        <v>2.4</v>
      </c>
      <c r="G19" s="7">
        <f t="shared" si="15"/>
        <v>2.9999999999999996</v>
      </c>
      <c r="H19" s="7">
        <f t="shared" si="16"/>
        <v>2.4</v>
      </c>
      <c r="I19" s="7">
        <f t="shared" si="17"/>
        <v>2.9999999999999996</v>
      </c>
      <c r="J19" s="4">
        <v>0.8</v>
      </c>
      <c r="K19" s="4">
        <v>0.8</v>
      </c>
      <c r="L19" s="4">
        <v>1</v>
      </c>
      <c r="M19" s="4"/>
      <c r="N19" s="7">
        <f t="shared" si="18"/>
        <v>2.4</v>
      </c>
    </row>
    <row r="20" spans="1:14" x14ac:dyDescent="0.25">
      <c r="A20" s="4" t="s">
        <v>34</v>
      </c>
      <c r="B20" s="4">
        <v>4</v>
      </c>
      <c r="C20" s="5" t="s">
        <v>8</v>
      </c>
      <c r="D20" s="5"/>
      <c r="E20" s="5"/>
      <c r="F20" s="4">
        <v>2.4</v>
      </c>
      <c r="G20" s="7">
        <f t="shared" si="15"/>
        <v>2.9999999999999996</v>
      </c>
      <c r="H20" s="7">
        <f t="shared" si="16"/>
        <v>9.6</v>
      </c>
      <c r="I20" s="7">
        <f t="shared" si="17"/>
        <v>11.999999999999998</v>
      </c>
      <c r="J20" s="4">
        <v>0.8</v>
      </c>
      <c r="K20" s="4">
        <v>0.8</v>
      </c>
      <c r="L20" s="4">
        <v>1</v>
      </c>
      <c r="M20" s="4"/>
      <c r="N20" s="7">
        <f t="shared" si="18"/>
        <v>9.6</v>
      </c>
    </row>
    <row r="21" spans="1:14" x14ac:dyDescent="0.25">
      <c r="A21" s="4" t="s">
        <v>64</v>
      </c>
      <c r="B21" s="4">
        <v>10</v>
      </c>
      <c r="C21" s="5" t="s">
        <v>8</v>
      </c>
      <c r="D21" s="5"/>
      <c r="E21" s="5"/>
      <c r="F21" s="4">
        <v>2.4</v>
      </c>
      <c r="G21" s="7">
        <f t="shared" ref="G21" si="19">(F21/J21)</f>
        <v>2.9999999999999996</v>
      </c>
      <c r="H21" s="7">
        <f t="shared" ref="H21" si="20">F21*B21</f>
        <v>24</v>
      </c>
      <c r="I21" s="7">
        <f t="shared" ref="I21" si="21">G21*B21</f>
        <v>29.999999999999996</v>
      </c>
      <c r="J21" s="4">
        <v>0.8</v>
      </c>
      <c r="K21" s="4">
        <v>0.8</v>
      </c>
      <c r="L21" s="4">
        <v>1</v>
      </c>
      <c r="M21" s="4"/>
      <c r="N21" s="7">
        <f t="shared" ref="N21" si="22">I21*K21*L21</f>
        <v>24</v>
      </c>
    </row>
    <row r="22" spans="1:14" x14ac:dyDescent="0.25">
      <c r="A22" s="4" t="s">
        <v>35</v>
      </c>
      <c r="B22" s="4">
        <v>1</v>
      </c>
      <c r="C22" s="5" t="s">
        <v>8</v>
      </c>
      <c r="D22" s="5"/>
      <c r="E22" s="5"/>
      <c r="F22" s="4">
        <v>0.5</v>
      </c>
      <c r="G22" s="7">
        <f>(F22/J22)</f>
        <v>0.625</v>
      </c>
      <c r="H22" s="7">
        <f t="shared" si="16"/>
        <v>0.5</v>
      </c>
      <c r="I22" s="7">
        <f>G22*B22</f>
        <v>0.625</v>
      </c>
      <c r="J22" s="4">
        <v>0.8</v>
      </c>
      <c r="K22" s="4">
        <v>0.8</v>
      </c>
      <c r="L22" s="4">
        <v>1</v>
      </c>
      <c r="M22" s="4"/>
      <c r="N22" s="7">
        <f t="shared" si="18"/>
        <v>0.5</v>
      </c>
    </row>
    <row r="23" spans="1:14" x14ac:dyDescent="0.25">
      <c r="A23" s="4" t="s">
        <v>36</v>
      </c>
      <c r="B23" s="4">
        <v>2</v>
      </c>
      <c r="C23" s="5" t="s">
        <v>8</v>
      </c>
      <c r="D23" s="5"/>
      <c r="E23" s="5"/>
      <c r="F23" s="4">
        <v>0.2</v>
      </c>
      <c r="G23" s="7">
        <f t="shared" ref="G23:G37" si="23">(F23/J23)</f>
        <v>0.25</v>
      </c>
      <c r="H23" s="7">
        <f t="shared" si="16"/>
        <v>0.4</v>
      </c>
      <c r="I23" s="7">
        <f t="shared" ref="I23:I37" si="24">G23*B23</f>
        <v>0.5</v>
      </c>
      <c r="J23" s="4">
        <v>0.8</v>
      </c>
      <c r="K23" s="4">
        <v>0.8</v>
      </c>
      <c r="L23" s="4">
        <v>1</v>
      </c>
      <c r="M23" s="4"/>
      <c r="N23" s="7">
        <f t="shared" si="18"/>
        <v>0.4</v>
      </c>
    </row>
    <row r="24" spans="1:14" x14ac:dyDescent="0.25">
      <c r="A24" s="4" t="s">
        <v>37</v>
      </c>
      <c r="B24" s="4">
        <v>1</v>
      </c>
      <c r="C24" s="5" t="s">
        <v>8</v>
      </c>
      <c r="D24" s="5"/>
      <c r="E24" s="5"/>
      <c r="F24" s="4">
        <v>0.1</v>
      </c>
      <c r="G24" s="7">
        <f t="shared" si="23"/>
        <v>0.125</v>
      </c>
      <c r="H24" s="7">
        <f t="shared" si="16"/>
        <v>0.1</v>
      </c>
      <c r="I24" s="7">
        <f t="shared" si="24"/>
        <v>0.125</v>
      </c>
      <c r="J24" s="4">
        <v>0.8</v>
      </c>
      <c r="K24" s="4">
        <v>0.8</v>
      </c>
      <c r="L24" s="4">
        <v>1</v>
      </c>
      <c r="M24" s="4"/>
      <c r="N24" s="7">
        <f t="shared" si="18"/>
        <v>0.1</v>
      </c>
    </row>
    <row r="25" spans="1:14" x14ac:dyDescent="0.25">
      <c r="A25" s="4" t="s">
        <v>38</v>
      </c>
      <c r="B25" s="4">
        <v>1</v>
      </c>
      <c r="C25" s="5" t="s">
        <v>8</v>
      </c>
      <c r="D25" s="5"/>
      <c r="E25" s="5"/>
      <c r="F25" s="4">
        <v>2.4</v>
      </c>
      <c r="G25" s="7">
        <f t="shared" si="23"/>
        <v>2.9999999999999996</v>
      </c>
      <c r="H25" s="7">
        <f t="shared" si="16"/>
        <v>2.4</v>
      </c>
      <c r="I25" s="7">
        <f t="shared" si="24"/>
        <v>2.9999999999999996</v>
      </c>
      <c r="J25" s="4">
        <v>0.8</v>
      </c>
      <c r="K25" s="4">
        <v>0.8</v>
      </c>
      <c r="L25" s="4">
        <v>1</v>
      </c>
      <c r="M25" s="4"/>
      <c r="N25" s="7">
        <f t="shared" si="18"/>
        <v>2.4</v>
      </c>
    </row>
    <row r="26" spans="1:14" x14ac:dyDescent="0.25">
      <c r="A26" s="4" t="s">
        <v>39</v>
      </c>
      <c r="B26" s="4">
        <v>1</v>
      </c>
      <c r="C26" s="5" t="s">
        <v>8</v>
      </c>
      <c r="D26" s="5"/>
      <c r="E26" s="5"/>
      <c r="F26" s="4">
        <v>2.4</v>
      </c>
      <c r="G26" s="7">
        <f t="shared" si="23"/>
        <v>2.9999999999999996</v>
      </c>
      <c r="H26" s="7">
        <f t="shared" si="16"/>
        <v>2.4</v>
      </c>
      <c r="I26" s="7">
        <f t="shared" si="24"/>
        <v>2.9999999999999996</v>
      </c>
      <c r="J26" s="4">
        <v>0.8</v>
      </c>
      <c r="K26" s="4">
        <v>0.8</v>
      </c>
      <c r="L26" s="4">
        <v>1</v>
      </c>
      <c r="M26" s="4"/>
      <c r="N26" s="7">
        <f t="shared" si="18"/>
        <v>2.4</v>
      </c>
    </row>
    <row r="27" spans="1:14" x14ac:dyDescent="0.25">
      <c r="A27" s="4" t="s">
        <v>40</v>
      </c>
      <c r="B27" s="4">
        <v>2</v>
      </c>
      <c r="C27" s="5" t="s">
        <v>8</v>
      </c>
      <c r="D27" s="5"/>
      <c r="E27" s="5"/>
      <c r="F27" s="4">
        <v>2.4</v>
      </c>
      <c r="G27" s="7">
        <f t="shared" si="23"/>
        <v>2.9999999999999996</v>
      </c>
      <c r="H27" s="7">
        <f t="shared" si="16"/>
        <v>4.8</v>
      </c>
      <c r="I27" s="7">
        <f t="shared" si="24"/>
        <v>5.9999999999999991</v>
      </c>
      <c r="J27" s="4">
        <v>0.8</v>
      </c>
      <c r="K27" s="4">
        <v>0.8</v>
      </c>
      <c r="L27" s="4">
        <v>1</v>
      </c>
      <c r="M27" s="4"/>
      <c r="N27" s="7">
        <f t="shared" si="18"/>
        <v>4.8</v>
      </c>
    </row>
    <row r="28" spans="1:14" x14ac:dyDescent="0.25">
      <c r="A28" s="4" t="s">
        <v>41</v>
      </c>
      <c r="B28" s="4">
        <v>1</v>
      </c>
      <c r="C28" s="5" t="s">
        <v>8</v>
      </c>
      <c r="D28" s="5"/>
      <c r="E28" s="5"/>
      <c r="F28" s="4">
        <v>0.5</v>
      </c>
      <c r="G28" s="7">
        <f t="shared" si="23"/>
        <v>0.625</v>
      </c>
      <c r="H28" s="7">
        <f t="shared" si="16"/>
        <v>0.5</v>
      </c>
      <c r="I28" s="7">
        <f t="shared" si="24"/>
        <v>0.625</v>
      </c>
      <c r="J28" s="4">
        <v>0.8</v>
      </c>
      <c r="K28" s="4">
        <v>0.8</v>
      </c>
      <c r="L28" s="4">
        <v>1</v>
      </c>
      <c r="M28" s="4"/>
      <c r="N28" s="7">
        <f t="shared" si="18"/>
        <v>0.5</v>
      </c>
    </row>
    <row r="29" spans="1:14" x14ac:dyDescent="0.25">
      <c r="A29" s="4" t="s">
        <v>42</v>
      </c>
      <c r="B29" s="4">
        <v>1</v>
      </c>
      <c r="C29" s="5" t="s">
        <v>8</v>
      </c>
      <c r="D29" s="5"/>
      <c r="E29" s="5"/>
      <c r="F29" s="4">
        <v>2.4</v>
      </c>
      <c r="G29" s="7">
        <f t="shared" si="23"/>
        <v>2.9999999999999996</v>
      </c>
      <c r="H29" s="7">
        <f t="shared" si="16"/>
        <v>2.4</v>
      </c>
      <c r="I29" s="7">
        <f t="shared" si="24"/>
        <v>2.9999999999999996</v>
      </c>
      <c r="J29" s="4">
        <v>0.8</v>
      </c>
      <c r="K29" s="4">
        <v>0.8</v>
      </c>
      <c r="L29" s="4">
        <v>1</v>
      </c>
      <c r="M29" s="4"/>
      <c r="N29" s="7">
        <f t="shared" si="18"/>
        <v>2.4</v>
      </c>
    </row>
    <row r="30" spans="1:14" x14ac:dyDescent="0.25">
      <c r="A30" s="4" t="s">
        <v>43</v>
      </c>
      <c r="B30" s="4">
        <v>1</v>
      </c>
      <c r="C30" s="5" t="s">
        <v>8</v>
      </c>
      <c r="D30" s="5"/>
      <c r="E30" s="5"/>
      <c r="F30" s="4">
        <v>2.4</v>
      </c>
      <c r="G30" s="7">
        <f t="shared" si="23"/>
        <v>2.9999999999999996</v>
      </c>
      <c r="H30" s="7">
        <f t="shared" si="16"/>
        <v>2.4</v>
      </c>
      <c r="I30" s="7">
        <f t="shared" si="24"/>
        <v>2.9999999999999996</v>
      </c>
      <c r="J30" s="4">
        <v>0.8</v>
      </c>
      <c r="K30" s="4">
        <v>0.8</v>
      </c>
      <c r="L30" s="4">
        <v>1</v>
      </c>
      <c r="M30" s="4"/>
      <c r="N30" s="7">
        <f t="shared" si="18"/>
        <v>2.4</v>
      </c>
    </row>
    <row r="31" spans="1:14" x14ac:dyDescent="0.25">
      <c r="A31" s="4" t="s">
        <v>63</v>
      </c>
      <c r="B31" s="4">
        <v>2</v>
      </c>
      <c r="C31" s="5" t="s">
        <v>8</v>
      </c>
      <c r="D31" s="5"/>
      <c r="E31" s="5"/>
      <c r="F31" s="4">
        <v>2.4</v>
      </c>
      <c r="G31" s="7">
        <f t="shared" ref="G31" si="25">(F31/J31)</f>
        <v>2.9999999999999996</v>
      </c>
      <c r="H31" s="7">
        <f t="shared" ref="H31" si="26">F31*B31</f>
        <v>4.8</v>
      </c>
      <c r="I31" s="7">
        <f t="shared" ref="I31" si="27">G31*B31</f>
        <v>5.9999999999999991</v>
      </c>
      <c r="J31" s="4">
        <v>0.8</v>
      </c>
      <c r="K31" s="4">
        <v>0.8</v>
      </c>
      <c r="L31" s="4">
        <v>1</v>
      </c>
      <c r="M31" s="4"/>
      <c r="N31" s="7">
        <f t="shared" ref="N31" si="28">I31*K31*L31</f>
        <v>4.8</v>
      </c>
    </row>
    <row r="32" spans="1:14" x14ac:dyDescent="0.25">
      <c r="A32" s="4" t="s">
        <v>44</v>
      </c>
      <c r="B32" s="4">
        <v>3</v>
      </c>
      <c r="C32" s="5" t="s">
        <v>8</v>
      </c>
      <c r="D32" s="5"/>
      <c r="E32" s="5"/>
      <c r="F32" s="4">
        <v>2.5</v>
      </c>
      <c r="G32" s="7">
        <f t="shared" si="23"/>
        <v>3.125</v>
      </c>
      <c r="H32" s="7">
        <f t="shared" si="16"/>
        <v>7.5</v>
      </c>
      <c r="I32" s="7">
        <f t="shared" si="24"/>
        <v>9.375</v>
      </c>
      <c r="J32" s="4">
        <v>0.8</v>
      </c>
      <c r="K32" s="4">
        <v>0.8</v>
      </c>
      <c r="L32" s="4">
        <v>1</v>
      </c>
      <c r="M32" s="4"/>
      <c r="N32" s="7">
        <f t="shared" si="18"/>
        <v>7.5</v>
      </c>
    </row>
    <row r="33" spans="1:14" x14ac:dyDescent="0.25">
      <c r="A33" s="4" t="s">
        <v>45</v>
      </c>
      <c r="B33" s="4">
        <v>2</v>
      </c>
      <c r="C33" s="5" t="s">
        <v>8</v>
      </c>
      <c r="D33" s="5"/>
      <c r="E33" s="5"/>
      <c r="F33" s="4">
        <v>3.5</v>
      </c>
      <c r="G33" s="7">
        <f t="shared" si="23"/>
        <v>4.375</v>
      </c>
      <c r="H33" s="7">
        <f t="shared" si="16"/>
        <v>7</v>
      </c>
      <c r="I33" s="7">
        <f t="shared" si="24"/>
        <v>8.75</v>
      </c>
      <c r="J33" s="4">
        <v>0.8</v>
      </c>
      <c r="K33" s="4">
        <v>0.8</v>
      </c>
      <c r="L33" s="4">
        <v>1</v>
      </c>
      <c r="M33" s="4"/>
      <c r="N33" s="7">
        <f t="shared" si="18"/>
        <v>7</v>
      </c>
    </row>
    <row r="34" spans="1:14" x14ac:dyDescent="0.25">
      <c r="A34" s="4" t="s">
        <v>46</v>
      </c>
      <c r="B34" s="4">
        <v>1</v>
      </c>
      <c r="C34" s="5" t="s">
        <v>8</v>
      </c>
      <c r="D34" s="5"/>
      <c r="E34" s="5"/>
      <c r="F34" s="4">
        <v>1.8</v>
      </c>
      <c r="G34" s="7">
        <f t="shared" si="23"/>
        <v>2.25</v>
      </c>
      <c r="H34" s="7">
        <f t="shared" si="16"/>
        <v>1.8</v>
      </c>
      <c r="I34" s="7">
        <f t="shared" si="24"/>
        <v>2.25</v>
      </c>
      <c r="J34" s="4">
        <v>0.8</v>
      </c>
      <c r="K34" s="4">
        <v>0.8</v>
      </c>
      <c r="L34" s="4">
        <v>1</v>
      </c>
      <c r="M34" s="4"/>
      <c r="N34" s="7">
        <f t="shared" si="18"/>
        <v>1.8</v>
      </c>
    </row>
    <row r="35" spans="1:14" x14ac:dyDescent="0.25">
      <c r="A35" s="4" t="s">
        <v>47</v>
      </c>
      <c r="B35" s="4">
        <v>1</v>
      </c>
      <c r="C35" s="5" t="s">
        <v>8</v>
      </c>
      <c r="D35" s="5"/>
      <c r="E35" s="5"/>
      <c r="F35" s="4">
        <v>4</v>
      </c>
      <c r="G35" s="7">
        <f t="shared" si="23"/>
        <v>5</v>
      </c>
      <c r="H35" s="7">
        <f t="shared" si="16"/>
        <v>4</v>
      </c>
      <c r="I35" s="7">
        <f t="shared" si="24"/>
        <v>5</v>
      </c>
      <c r="J35" s="4">
        <v>0.8</v>
      </c>
      <c r="K35" s="4">
        <v>0.8</v>
      </c>
      <c r="L35" s="4">
        <v>1</v>
      </c>
      <c r="M35" s="4"/>
      <c r="N35" s="7">
        <f t="shared" si="18"/>
        <v>4</v>
      </c>
    </row>
    <row r="36" spans="1:14" x14ac:dyDescent="0.25">
      <c r="A36" s="4" t="s">
        <v>48</v>
      </c>
      <c r="B36" s="4">
        <v>1</v>
      </c>
      <c r="C36" s="5" t="s">
        <v>8</v>
      </c>
      <c r="D36" s="5"/>
      <c r="E36" s="5"/>
      <c r="F36" s="4">
        <v>0.25</v>
      </c>
      <c r="G36" s="7">
        <f t="shared" si="23"/>
        <v>0.3125</v>
      </c>
      <c r="H36" s="7">
        <f t="shared" si="16"/>
        <v>0.25</v>
      </c>
      <c r="I36" s="7">
        <f t="shared" si="24"/>
        <v>0.3125</v>
      </c>
      <c r="J36" s="4">
        <v>0.8</v>
      </c>
      <c r="K36" s="4">
        <v>0.8</v>
      </c>
      <c r="L36" s="4">
        <v>1</v>
      </c>
      <c r="M36" s="4"/>
      <c r="N36" s="7">
        <f t="shared" si="18"/>
        <v>0.25</v>
      </c>
    </row>
    <row r="37" spans="1:14" x14ac:dyDescent="0.25">
      <c r="A37" s="4" t="s">
        <v>49</v>
      </c>
      <c r="B37" s="4">
        <v>1</v>
      </c>
      <c r="C37" s="5" t="s">
        <v>8</v>
      </c>
      <c r="D37" s="5"/>
      <c r="E37" s="5"/>
      <c r="F37" s="4">
        <v>0.35</v>
      </c>
      <c r="G37" s="7">
        <f t="shared" si="23"/>
        <v>0.43749999999999994</v>
      </c>
      <c r="H37" s="7">
        <f t="shared" si="16"/>
        <v>0.35</v>
      </c>
      <c r="I37" s="7">
        <f t="shared" si="24"/>
        <v>0.43749999999999994</v>
      </c>
      <c r="J37" s="4">
        <v>0.8</v>
      </c>
      <c r="K37" s="4">
        <v>0.8</v>
      </c>
      <c r="L37" s="4">
        <v>1</v>
      </c>
      <c r="M37" s="4"/>
      <c r="N37" s="7">
        <f t="shared" si="18"/>
        <v>0.35</v>
      </c>
    </row>
    <row r="38" spans="1:14" x14ac:dyDescent="0.25">
      <c r="A38" s="4" t="s">
        <v>50</v>
      </c>
      <c r="B38" s="4">
        <v>1</v>
      </c>
      <c r="C38" s="5" t="s">
        <v>8</v>
      </c>
      <c r="D38" s="5"/>
      <c r="E38" s="5"/>
      <c r="F38" s="4">
        <v>0.38</v>
      </c>
      <c r="G38" s="7">
        <f t="shared" ref="G38:G46" si="29">(F38/J38)</f>
        <v>0.47499999999999998</v>
      </c>
      <c r="H38" s="7">
        <f t="shared" ref="H38:H46" si="30">F38*B38</f>
        <v>0.38</v>
      </c>
      <c r="I38" s="7">
        <f t="shared" ref="I38:I46" si="31">G38*B38</f>
        <v>0.47499999999999998</v>
      </c>
      <c r="J38" s="4">
        <v>0.8</v>
      </c>
      <c r="K38" s="4">
        <v>0.8</v>
      </c>
      <c r="L38" s="4">
        <v>1</v>
      </c>
      <c r="M38" s="4"/>
      <c r="N38" s="7">
        <f t="shared" ref="N38:N46" si="32">I38*K38*L38</f>
        <v>0.38</v>
      </c>
    </row>
    <row r="39" spans="1:14" x14ac:dyDescent="0.25">
      <c r="A39" s="4" t="s">
        <v>51</v>
      </c>
      <c r="B39" s="4">
        <v>1</v>
      </c>
      <c r="C39" s="5" t="s">
        <v>8</v>
      </c>
      <c r="D39" s="5"/>
      <c r="E39" s="5"/>
      <c r="F39" s="4">
        <v>0.15</v>
      </c>
      <c r="G39" s="7">
        <f t="shared" si="29"/>
        <v>0.18749999999999997</v>
      </c>
      <c r="H39" s="7">
        <f t="shared" si="30"/>
        <v>0.15</v>
      </c>
      <c r="I39" s="7">
        <f t="shared" si="31"/>
        <v>0.18749999999999997</v>
      </c>
      <c r="J39" s="4">
        <v>0.8</v>
      </c>
      <c r="K39" s="4">
        <v>0.8</v>
      </c>
      <c r="L39" s="4">
        <v>1</v>
      </c>
      <c r="M39" s="4"/>
      <c r="N39" s="7">
        <f t="shared" si="32"/>
        <v>0.15</v>
      </c>
    </row>
    <row r="40" spans="1:14" x14ac:dyDescent="0.25">
      <c r="A40" s="4" t="s">
        <v>52</v>
      </c>
      <c r="B40" s="4">
        <v>2</v>
      </c>
      <c r="C40" s="5" t="s">
        <v>8</v>
      </c>
      <c r="D40" s="5"/>
      <c r="E40" s="5"/>
      <c r="F40" s="21">
        <v>0.2</v>
      </c>
      <c r="G40" s="7">
        <f t="shared" si="29"/>
        <v>0.25</v>
      </c>
      <c r="H40" s="7">
        <f t="shared" si="30"/>
        <v>0.4</v>
      </c>
      <c r="I40" s="7">
        <f t="shared" si="31"/>
        <v>0.5</v>
      </c>
      <c r="J40" s="4">
        <v>0.8</v>
      </c>
      <c r="K40" s="4">
        <v>0.8</v>
      </c>
      <c r="L40" s="4">
        <v>1</v>
      </c>
      <c r="M40" s="4"/>
      <c r="N40" s="7">
        <f t="shared" si="32"/>
        <v>0.4</v>
      </c>
    </row>
    <row r="41" spans="1:14" x14ac:dyDescent="0.25">
      <c r="A41" s="4" t="s">
        <v>53</v>
      </c>
      <c r="B41" s="4">
        <v>1</v>
      </c>
      <c r="C41" s="5" t="s">
        <v>8</v>
      </c>
      <c r="D41" s="5"/>
      <c r="E41" s="5"/>
      <c r="F41" s="4">
        <v>2.8</v>
      </c>
      <c r="G41" s="7">
        <f t="shared" si="29"/>
        <v>3.4999999999999996</v>
      </c>
      <c r="H41" s="7">
        <f t="shared" si="30"/>
        <v>2.8</v>
      </c>
      <c r="I41" s="7">
        <f t="shared" si="31"/>
        <v>3.4999999999999996</v>
      </c>
      <c r="J41" s="4">
        <v>0.8</v>
      </c>
      <c r="K41" s="4">
        <v>0.8</v>
      </c>
      <c r="L41" s="4">
        <v>1</v>
      </c>
      <c r="M41" s="4"/>
      <c r="N41" s="7">
        <f t="shared" si="32"/>
        <v>2.8</v>
      </c>
    </row>
    <row r="42" spans="1:14" x14ac:dyDescent="0.25">
      <c r="A42" s="4" t="s">
        <v>54</v>
      </c>
      <c r="B42" s="4">
        <v>1</v>
      </c>
      <c r="C42" s="5" t="s">
        <v>8</v>
      </c>
      <c r="D42" s="5"/>
      <c r="E42" s="5"/>
      <c r="F42" s="4">
        <v>2.5</v>
      </c>
      <c r="G42" s="7">
        <f t="shared" si="29"/>
        <v>3.125</v>
      </c>
      <c r="H42" s="7">
        <f t="shared" si="30"/>
        <v>2.5</v>
      </c>
      <c r="I42" s="7">
        <f t="shared" si="31"/>
        <v>3.125</v>
      </c>
      <c r="J42" s="4">
        <v>0.8</v>
      </c>
      <c r="K42" s="4">
        <v>0.8</v>
      </c>
      <c r="L42" s="4">
        <v>1</v>
      </c>
      <c r="M42" s="4"/>
      <c r="N42" s="7">
        <f t="shared" si="32"/>
        <v>2.5</v>
      </c>
    </row>
    <row r="43" spans="1:14" x14ac:dyDescent="0.25">
      <c r="A43" s="4" t="s">
        <v>55</v>
      </c>
      <c r="B43" s="4">
        <v>1</v>
      </c>
      <c r="C43" s="5" t="s">
        <v>8</v>
      </c>
      <c r="D43" s="5"/>
      <c r="E43" s="5"/>
      <c r="F43" s="4">
        <v>2.2999999999999998</v>
      </c>
      <c r="G43" s="7">
        <f t="shared" si="29"/>
        <v>2.8749999999999996</v>
      </c>
      <c r="H43" s="7">
        <f t="shared" si="30"/>
        <v>2.2999999999999998</v>
      </c>
      <c r="I43" s="7">
        <f t="shared" si="31"/>
        <v>2.8749999999999996</v>
      </c>
      <c r="J43" s="4">
        <v>0.8</v>
      </c>
      <c r="K43" s="4">
        <v>0.8</v>
      </c>
      <c r="L43" s="4">
        <v>1</v>
      </c>
      <c r="M43" s="4"/>
      <c r="N43" s="7">
        <f t="shared" si="32"/>
        <v>2.2999999999999998</v>
      </c>
    </row>
    <row r="44" spans="1:14" x14ac:dyDescent="0.25">
      <c r="A44" s="4" t="s">
        <v>57</v>
      </c>
      <c r="B44" s="4">
        <v>2</v>
      </c>
      <c r="C44" s="5" t="s">
        <v>8</v>
      </c>
      <c r="D44" s="5"/>
      <c r="E44" s="5"/>
      <c r="F44" s="4">
        <v>0.5</v>
      </c>
      <c r="G44" s="7">
        <f>(F44/J44)</f>
        <v>0.625</v>
      </c>
      <c r="H44" s="7">
        <f t="shared" ref="H44:H45" si="33">F44*B44</f>
        <v>1</v>
      </c>
      <c r="I44" s="7">
        <f>G44*B44</f>
        <v>1.25</v>
      </c>
      <c r="J44" s="4">
        <v>0.8</v>
      </c>
      <c r="K44" s="4">
        <v>0.8</v>
      </c>
      <c r="L44" s="4">
        <v>1</v>
      </c>
      <c r="M44" s="4"/>
      <c r="N44" s="7">
        <f t="shared" ref="N44:N45" si="34">I44*K44*L44</f>
        <v>1</v>
      </c>
    </row>
    <row r="45" spans="1:14" x14ac:dyDescent="0.25">
      <c r="A45" s="4" t="s">
        <v>56</v>
      </c>
      <c r="B45" s="4">
        <v>3</v>
      </c>
      <c r="C45" s="5" t="s">
        <v>8</v>
      </c>
      <c r="D45" s="5"/>
      <c r="E45" s="5"/>
      <c r="F45" s="4">
        <v>0.5</v>
      </c>
      <c r="G45" s="7">
        <f t="shared" ref="G45" si="35">(F45/J45)</f>
        <v>0.625</v>
      </c>
      <c r="H45" s="7">
        <f t="shared" si="33"/>
        <v>1.5</v>
      </c>
      <c r="I45" s="7">
        <f t="shared" ref="I45" si="36">G45*B45</f>
        <v>1.875</v>
      </c>
      <c r="J45" s="4">
        <v>0.8</v>
      </c>
      <c r="K45" s="4">
        <v>0.8</v>
      </c>
      <c r="L45" s="4">
        <v>1</v>
      </c>
      <c r="M45" s="4"/>
      <c r="N45" s="7">
        <f t="shared" si="34"/>
        <v>1.5</v>
      </c>
    </row>
    <row r="46" spans="1:14" x14ac:dyDescent="0.25">
      <c r="A46" s="4" t="s">
        <v>56</v>
      </c>
      <c r="B46" s="4">
        <v>3</v>
      </c>
      <c r="C46" s="5" t="s">
        <v>8</v>
      </c>
      <c r="D46" s="5"/>
      <c r="E46" s="5"/>
      <c r="F46" s="4">
        <v>0.5</v>
      </c>
      <c r="G46" s="7">
        <f t="shared" si="29"/>
        <v>0.625</v>
      </c>
      <c r="H46" s="7">
        <f t="shared" si="30"/>
        <v>1.5</v>
      </c>
      <c r="I46" s="7">
        <f t="shared" si="31"/>
        <v>1.875</v>
      </c>
      <c r="J46" s="4">
        <v>0.8</v>
      </c>
      <c r="K46" s="4">
        <v>0.8</v>
      </c>
      <c r="L46" s="4">
        <v>1</v>
      </c>
      <c r="M46" s="4"/>
      <c r="N46" s="7">
        <f t="shared" si="32"/>
        <v>1.5</v>
      </c>
    </row>
    <row r="47" spans="1:14" x14ac:dyDescent="0.25">
      <c r="A47" s="8"/>
      <c r="B47" s="9"/>
      <c r="C47" s="10"/>
      <c r="D47" s="10"/>
      <c r="E47" s="10"/>
      <c r="F47" s="11"/>
      <c r="G47" s="12"/>
      <c r="H47" s="12"/>
      <c r="I47" s="12"/>
      <c r="J47" s="35" t="s">
        <v>59</v>
      </c>
      <c r="K47" s="35"/>
      <c r="L47" s="35"/>
      <c r="M47" s="18" t="e">
        <f>SUM(#REF!)</f>
        <v>#REF!</v>
      </c>
      <c r="N47" s="27">
        <f>SUM(N15:N46)</f>
        <v>95.514999999999972</v>
      </c>
    </row>
    <row r="49" spans="8:14" x14ac:dyDescent="0.25">
      <c r="H49" s="32" t="s">
        <v>26</v>
      </c>
      <c r="I49" s="32"/>
      <c r="J49" s="32"/>
      <c r="K49" s="32"/>
      <c r="L49" s="33"/>
      <c r="M49" s="19"/>
      <c r="N49" s="28">
        <v>0.7</v>
      </c>
    </row>
    <row r="50" spans="8:14" x14ac:dyDescent="0.25">
      <c r="H50" s="32" t="s">
        <v>23</v>
      </c>
      <c r="I50" s="32"/>
      <c r="J50" s="32"/>
      <c r="K50" s="32"/>
      <c r="L50" s="33"/>
      <c r="M50" s="19" t="e">
        <f>SUM(M47,M13,#REF!,M8,M5)</f>
        <v>#REF!</v>
      </c>
      <c r="N50" s="28">
        <f>SUM(N47,N13,N8,N5)*N49</f>
        <v>93.615899999999968</v>
      </c>
    </row>
    <row r="51" spans="8:14" x14ac:dyDescent="0.25">
      <c r="H51" s="32" t="s">
        <v>24</v>
      </c>
      <c r="I51" s="32"/>
      <c r="J51" s="32"/>
      <c r="K51" s="30">
        <v>0.3</v>
      </c>
      <c r="L51" s="31"/>
      <c r="M51" s="20" t="e">
        <f>M50*K51</f>
        <v>#REF!</v>
      </c>
      <c r="N51" s="28">
        <f>N50*K51</f>
        <v>28.084769999999988</v>
      </c>
    </row>
    <row r="52" spans="8:14" x14ac:dyDescent="0.25">
      <c r="H52" s="32" t="s">
        <v>25</v>
      </c>
      <c r="I52" s="32"/>
      <c r="J52" s="32"/>
      <c r="K52" s="32"/>
      <c r="L52" s="33"/>
      <c r="M52" s="19" t="e">
        <f>M50+M51</f>
        <v>#REF!</v>
      </c>
      <c r="N52" s="28">
        <f>N50+N51</f>
        <v>121.70066999999996</v>
      </c>
    </row>
  </sheetData>
  <sheetProtection selectLockedCells="1" selectUnlockedCells="1"/>
  <mergeCells count="20">
    <mergeCell ref="H1:I1"/>
    <mergeCell ref="H52:L52"/>
    <mergeCell ref="H49:L49"/>
    <mergeCell ref="K1:L1"/>
    <mergeCell ref="M1:N1"/>
    <mergeCell ref="K51:L51"/>
    <mergeCell ref="H50:L50"/>
    <mergeCell ref="H51:J51"/>
    <mergeCell ref="J13:L13"/>
    <mergeCell ref="J47:L47"/>
    <mergeCell ref="H8:L8"/>
    <mergeCell ref="A6:N6"/>
    <mergeCell ref="A3:N3"/>
    <mergeCell ref="A9:N9"/>
    <mergeCell ref="A14:N14"/>
    <mergeCell ref="J5:L5"/>
    <mergeCell ref="A1:A2"/>
    <mergeCell ref="B1:B2"/>
    <mergeCell ref="C1:E1"/>
    <mergeCell ref="F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7" firstPageNumber="0" orientation="landscape" horizontalDpi="300" verticalDpi="300" r:id="rId1"/>
  <headerFooter alignWithMargins="0">
    <oddHeader>&amp;L22-127 Vetagro
Enceintes climatiques&amp;C&amp;"Calibri,Normal"&amp;11BILAN DES PUISSANCES ELECTRIQUES
TD&amp;R&amp;"Calibri,Normal"&amp;11DCE
MAI 2025
Indice A</oddHeader>
    <oddFooter>&amp;L&amp;"Calibri,Normal"&amp;11HEXACONCEPT&amp;R&amp;"Calibri,Normal"&amp;11Page &amp;P/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4 3 B U U 0 i C M C 2 k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r G R s B n W S j D x O z 8 c 3 M Q 8 i D 5 E C y S I I 2 z q U 5 J a V F q X Z p R b p u Q T b 6 M K 6 N P t Q L d g B Q S w M E F A A C A A g A 4 3 B U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N w V F M o i k e 4 D g A A A B E A A A A T A B w A R m 9 y b X V s Y X M v U 2 V j d G l v b j E u b S C i G A A o o B Q A A A A A A A A A A A A A A A A A A A A A A A A A A A A r T k 0 u y c z P U w i G 0 I b W A F B L A Q I t A B Q A A g A I A O N w V F N I g j A t p A A A A P U A A A A S A A A A A A A A A A A A A A A A A A A A A A B D b 2 5 m a W c v U G F j a 2 F n Z S 5 4 b W x Q S w E C L Q A U A A I A C A D j c F R T D 8 r p q 6 Q A A A D p A A A A E w A A A A A A A A A A A A A A A A D w A A A A W 0 N v b n R l b n R f V H l w Z X N d L n h t b F B L A Q I t A B Q A A g A I A O N w V F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x 8 v E N p 2 W 7 S 7 N T c e o r 1 d A 5 A A A A A A I A A A A A A A N m A A D A A A A A E A A A A C M S b S F z X z M 1 5 C g X C R e a u I 4 A A A A A B I A A A K A A A A A Q A A A A d B D 7 U s I u k 4 A X e g i B a O D B V l A A A A C G d Y d 4 N K i 3 M N 7 O 0 i p 1 j K z E t J C k O 4 8 f q B r F M q L M G L n 3 e G s 3 M 2 e z 4 q W h 2 W u b q e / g F w M b u m A q J a 0 v S Z K 9 X O k D j s U R s 1 4 7 X I S y 4 j p k h x h G m S k Q 7 B Q A A A D B E D 8 v u T f z K k j x z u N + 8 r C F d P + G e A = = < / D a t a M a s h u p > 
</file>

<file path=customXml/itemProps1.xml><?xml version="1.0" encoding="utf-8"?>
<ds:datastoreItem xmlns:ds="http://schemas.openxmlformats.org/officeDocument/2006/customXml" ds:itemID="{23053482-8DC5-4154-8E66-426635436B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TD EL-L3-N0-EC</vt:lpstr>
      <vt:lpstr>'TD EL-L3-N0-EC'!Zone_d_impression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 Bell NEC, Inc.</dc:creator>
  <cp:lastModifiedBy>Sébastien MELAY</cp:lastModifiedBy>
  <cp:lastPrinted>2023-04-24T14:56:50Z</cp:lastPrinted>
  <dcterms:created xsi:type="dcterms:W3CDTF">2006-09-23T12:41:22Z</dcterms:created>
  <dcterms:modified xsi:type="dcterms:W3CDTF">2025-10-08T06:29:24Z</dcterms:modified>
</cp:coreProperties>
</file>